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75" windowWidth="15450" windowHeight="10230" activeTab="5"/>
  </bookViews>
  <sheets>
    <sheet name="пр 5 ут. ист деф " sheetId="1" r:id="rId1"/>
    <sheet name="пр 4 доход " sheetId="2" r:id="rId2"/>
    <sheet name="пр 6 разделы " sheetId="3" r:id="rId3"/>
    <sheet name="3 разделы пр 7 " sheetId="4" r:id="rId4"/>
    <sheet name="пр.8" sheetId="5" r:id="rId5"/>
    <sheet name="3 пр9 МП" sheetId="6" r:id="rId6"/>
  </sheets>
  <definedNames>
    <definedName name="_xlnm.Print_Area" localSheetId="3">'3 разделы пр 7 '!$A$1:$I$291</definedName>
    <definedName name="_xlnm.Print_Area" localSheetId="2">'пр 6 разделы '!$A$1:$G$52</definedName>
  </definedNames>
  <calcPr fullCalcOnLoad="1" refMode="R1C1"/>
</workbook>
</file>

<file path=xl/sharedStrings.xml><?xml version="1.0" encoding="utf-8"?>
<sst xmlns="http://schemas.openxmlformats.org/spreadsheetml/2006/main" count="3065" uniqueCount="598">
  <si>
    <t>МП "Энергоэффективность, развитие энергетики и коммунального хозяйства, обеспечение жителей городского округа "поселок Палана" коммунальными услугами и услугами по благоустройству территорий на 2014-2018 годы". Подпрограмма  "Энергосбережение и повышение энергетической эффективности в городском округе "поселок Палана",  Реализация  мероприятий соответствующей подпрограммы в рамках соответствующей муниципальной программы, за исключением обособленных расходов, которым присваиваются уникальные коды</t>
  </si>
  <si>
    <t>082 00 00</t>
  </si>
  <si>
    <t xml:space="preserve">Непрограммные мероприятия. Мероприятия в области коммунального хозяйства </t>
  </si>
  <si>
    <t>Непрограммные расходы. Прочие мероприятия по благоустройству городских округов и поселений</t>
  </si>
  <si>
    <t>За счет субвенции на выполнение государственных полномочий Камчатского края по вопросам предоставления гражданам субсидий на оплату жилых помещений и коммунальных услуг</t>
  </si>
  <si>
    <t>Муниципальная программа "Социальная поддержка граждан в городском округе "поселок Палана" на 2014-2015 годы". Подпрограмма "Социальная поддержка семьи и детей". За счет субвенции на выполнение государственных полномочий Камчатского края по обеспечению полноценным питанием беременных женщин, кормящих матерей, а также детей в возрасте до 3-х лет, проживающих в Корякском округе</t>
  </si>
  <si>
    <t>1102</t>
  </si>
  <si>
    <t xml:space="preserve">Совет  депутатов городского округа "поселок Палана"            </t>
  </si>
  <si>
    <t>013</t>
  </si>
  <si>
    <t>0103</t>
  </si>
  <si>
    <t>Комитет по управлению муниципальным имуществом  городского округа «поселок Палана»</t>
  </si>
  <si>
    <t xml:space="preserve">Жилищное хозяйство </t>
  </si>
  <si>
    <t xml:space="preserve">Коммунальное хозяйство </t>
  </si>
  <si>
    <t>081 40 00</t>
  </si>
  <si>
    <t xml:space="preserve">МП "Энергоэффективность, развитие энергетики и коммунального хозяйства, обеспечение жителей городского округа "поселок Палана" коммунальными услугами и услугами по благоустройству территорий на 2014-2018 годы". Подпрограмма  "Благоустройство территории городского округа  "поселок Палана", Прочие мероприятия по благоустройству городских округов </t>
  </si>
  <si>
    <t>Социальная помощь</t>
  </si>
  <si>
    <t>Контрольно-счетная комиссия городского округа «поселок Палана»</t>
  </si>
  <si>
    <t>016</t>
  </si>
  <si>
    <t xml:space="preserve">Муниципальная программа "Развитие образования в городском округе "поселок Палана" на 2014-2015 годы". Подпрограмма "Развитие общего образования". Расходы на обеспечение деятельности (оказание услуг) учреждений, в том числе на предоставление муниципальным автономным учреждениям субсидий, за исключением обособленных расходов, которым присваиваются уникальные коды </t>
  </si>
  <si>
    <t>042 11 16</t>
  </si>
  <si>
    <t xml:space="preserve"> Муниципальная программа "Развитие образования в городском округе "поселок Палана" на 2014-2015 годы". Подпрограмма "Развитие общего образования". За счет субвенции на  выполнение государственных полномочий Камчатского края по обеспечению государственных гарантий прав граждан на получение общедоступного и бесплатного дошкольного, начального общего, основного общего, среднего общего образования, а также дополнительного образования в общеобразовательных организациях в Камчатском крае</t>
  </si>
  <si>
    <t>042 40 19</t>
  </si>
  <si>
    <t>Муниципальная программа "Развитие образования в городском округе "поселок Палана" на 2014-2015 годы". Подпрограмма "Развитие общего образования". За счет субвенции на выполнение государственных полномочий Камчатского края по предоставлению отдельных мер социальной поддержки гражданам в период обучения в муниципальных образовательных учреждениях в Камчатском крае</t>
  </si>
  <si>
    <t xml:space="preserve">Муниципальная программа "Развитие образования в городском округе "поселок Палана" на 2014-2015 годы". Подпрограмма "Развитие общего образования". За счет субвенции на выполнение государственных полномочий Камчатского края по выплате вознаграждения за выполнение функций классного руководителя педагогическим работникам муниципальных образовательных учреждений в Камчатском крае   </t>
  </si>
  <si>
    <t>042 40 28</t>
  </si>
  <si>
    <t xml:space="preserve">Муниципальная программа «Развитие образования в городском округе» на 2014-2015 годы» </t>
  </si>
  <si>
    <t>Налог, взимаемый с налогоплательщиков, выбравших в качестве объекта налогообложения доходы</t>
  </si>
  <si>
    <t>Налог, взимаемый в связи с применением патентной системы налогообложения</t>
  </si>
  <si>
    <t xml:space="preserve"> - субсидии местным бюджетам, на софинансирование капитальных вложений в объекты государственной (муниципальной) собственности муниципальных образований в Камчатском крае по реализации ими их расходных обязательств     (на реализацию подпрограммы "Энергосбережение и повышение энергетической эффективности в Камчатском крае ")</t>
  </si>
  <si>
    <t>Субвенции бюджетам городских округов на компенсацию части родительской платы, за содержание ребенка  в муниципальных образовательных учреждениях, реализующих основную общеобразовательную программу дошкольного образования</t>
  </si>
  <si>
    <t>Непрограммные расходы. Ремонт здания, расположенного по адресу: Камчатский край, Тигильский район, пгт. Палана , ул.Поротова д.24 за счет средств иных межбюджетных трансфертов из бюджета Камчатского края</t>
  </si>
  <si>
    <t>Муниципальная программа "Развитие образования в городском округе "поселок Палана" на 2014-2015 годы". Подпрограмма "Развитие дошкольного образования". Реализация  мероприятий соответствующей подпрограммы в рамках соответствующей муниципальной программы, за исключением обособленных расходов, которым присваиваются уникальные коды</t>
  </si>
  <si>
    <t xml:space="preserve"> по предоставлению дополнительной меры социальной поддержки по обеспечению продуктами питания беременных женщин , кормящих матерей, а также детей в возрасте до трех лет , проживающих в Камчатском крае, среднедушевой доход семьи которых ниже прожиточного минимума, установленного в Камчатском крае</t>
  </si>
  <si>
    <t xml:space="preserve"> по организации и осуществлению  деятельности по опеке и попечительству в Камчатском крае в части расходов на содержание специалистов органов опеки и попечительства несовершеннолетних</t>
  </si>
  <si>
    <t xml:space="preserve"> по организации и осуществлению  деятельности по опеке и попечительству в Камчатском крае в части расходов на содержание специалистов органов опеки и попечительства совершеннолетних</t>
  </si>
  <si>
    <t xml:space="preserve"> по образованию и организации деятельности комиссий по делам несовершеннолетних и защите их прав</t>
  </si>
  <si>
    <t xml:space="preserve">  по социальному обслуживанию некоторых категорий граждан</t>
  </si>
  <si>
    <t xml:space="preserve"> по выплате ежемесячной доплаты к заработной плате педагогическим работникам муниципальных образовательных учреждений, финансируемых из местных бюджетов, имеющим ученые степени доктора наук, кандидата наук, государственные награды СССР, РСФСР и РФ</t>
  </si>
  <si>
    <t xml:space="preserve"> по присвоению спортивных разрядов </t>
  </si>
  <si>
    <t>00 219 04000 04 0000 151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</si>
  <si>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</si>
  <si>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000 2 00 00000 00 0000 000</t>
  </si>
  <si>
    <t xml:space="preserve">БЕЗВОЗМЕЗДНЫЕ ПОСТУПЛЕНИЯ </t>
  </si>
  <si>
    <t>Коммунальное хозяйство</t>
  </si>
  <si>
    <t>0502</t>
  </si>
  <si>
    <t>Благоустройство</t>
  </si>
  <si>
    <t>0503</t>
  </si>
  <si>
    <t>Другие вопросы в области образования</t>
  </si>
  <si>
    <t>0709</t>
  </si>
  <si>
    <t xml:space="preserve">Утверждено </t>
  </si>
  <si>
    <t xml:space="preserve">% исполнения </t>
  </si>
  <si>
    <t>Культура</t>
  </si>
  <si>
    <t>0801</t>
  </si>
  <si>
    <t>Физическая культура и спорт</t>
  </si>
  <si>
    <t>Пенсионное обеспечение</t>
  </si>
  <si>
    <t>1001</t>
  </si>
  <si>
    <t xml:space="preserve"> по обеспечению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 в Камчатском крае</t>
  </si>
  <si>
    <t xml:space="preserve">Наименование показателя </t>
  </si>
  <si>
    <t xml:space="preserve">Код бюджетной классификации </t>
  </si>
  <si>
    <t xml:space="preserve">Предоставление субсидий бюджетным, автономным учреждениям и иным некоммерческим организациям </t>
  </si>
  <si>
    <t xml:space="preserve"> Субвенции бюджетам городских округов  на выплату единовременного пособия при всех формах устройства детей, лишенных родительского попечения, в семью</t>
  </si>
  <si>
    <t xml:space="preserve">Субвенции  бюджетам  городских   округов на ежемесячное денежное вознаграждение за  классное руководство  </t>
  </si>
  <si>
    <t xml:space="preserve">Субвенции  бюджетам  городских   округов на предоставление гражданам субсидий на оплату жилого помещения и коммунальных услуг    </t>
  </si>
  <si>
    <t xml:space="preserve">Субвенции  бюджетам  городских   округов на  содержание ребенка в семье опекуна и приемной семье, а также вознаграждение, причитающееся приемному родителю   </t>
  </si>
  <si>
    <t xml:space="preserve">Муниципальная программа "Развитие образования в городском округе "поселок Палана" на 2014-2015 годы". Подпрограмма "Развитие дошкольного образования". Расходы на обеспечение деятельности (оказание услуг) учреждений, в том числе на предоставление муниципальным автономным учреждениям субсидий, за исключением обособленных расходов, которым присваиваются уникальные коды </t>
  </si>
  <si>
    <t>041 11 16</t>
  </si>
  <si>
    <t>Муниципальная программа "Развитие образования в городском округе "поселок Палана" на 2014-2015 годы". Подпрограмма "Развитие дошкольного образования". За счет субвенции на  выполнение государственных полномочий Камчатского края по обеспечению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 в Камчатском крае</t>
  </si>
  <si>
    <t>041 40 26</t>
  </si>
  <si>
    <t xml:space="preserve">Муниципальная программа "Развитие образования в городском округе "поселок Палана" на 2014-2015 годы". </t>
  </si>
  <si>
    <t>000 2 02 03119 04 0000 151</t>
  </si>
  <si>
    <t>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</si>
  <si>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083 40 06</t>
  </si>
  <si>
    <t>Муниципальная программа "Социальная поддержка граждан в городском округе "поселок Палана" на 2014-2015 годы". Подпрограмма "Обеспечение жильем отдельных категорий граждан". За счет 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</si>
  <si>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Жилищное хозяйство</t>
  </si>
  <si>
    <t xml:space="preserve"> по созданию административных комиссий в целях привлечения к административной ответственности, предусмотренной законом Камчатского края</t>
  </si>
  <si>
    <t xml:space="preserve"> по обеспечению полноценным питанием беременных женщин, кормящих матерей, а также детей в возрасте до трех лет, проживающих на территории Камчатского края</t>
  </si>
  <si>
    <t xml:space="preserve">СУБВЕНЦИИ БЮДЖЕТАМ СУБЪЕКТОВ РОССИЙСКОЙ ФЕДЕРАЦИИ И МУНИЦИПАЛЬНЫХ ОБРАЗОВАНИЙ </t>
  </si>
  <si>
    <t>Непрограммные расходы</t>
  </si>
  <si>
    <t>990 00 00</t>
  </si>
  <si>
    <t>990 11 01</t>
  </si>
  <si>
    <t>Муниципальная программа "Развитие образования в городском округе "поселок Палана" на 2014-2015 годы"</t>
  </si>
  <si>
    <t>040 00 00</t>
  </si>
  <si>
    <t>Муниципальная программа "Развитие образования в городском округе "поселок Палана" на 2014-2015 годы". Подпрограмма "Развитие дошкольного образования"</t>
  </si>
  <si>
    <t xml:space="preserve">0701 </t>
  </si>
  <si>
    <t>041 00 00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</si>
  <si>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</si>
  <si>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1</t>
  </si>
  <si>
    <t>3</t>
  </si>
  <si>
    <t>5</t>
  </si>
  <si>
    <t>6</t>
  </si>
  <si>
    <t>Национальная экономика</t>
  </si>
  <si>
    <t>05</t>
  </si>
  <si>
    <t>Жилищно-коммунальное хозяйство</t>
  </si>
  <si>
    <t>Образование</t>
  </si>
  <si>
    <t>08</t>
  </si>
  <si>
    <t>Муниципальная программа "Развитие физической культуры в городском округе "поселок Палана" на  2014-2015 годы"</t>
  </si>
  <si>
    <t>011 00 00</t>
  </si>
  <si>
    <t xml:space="preserve">Муниципальная программа "Развитие физической культуры в городском округе "поселок Палана" на  2014-2015 годы". Реализация  мероприятий соответствующей подпрограммы в рамках соответствующей муниципальной программы, за исключением обособленных расходов, которым присваиваются уникальные коды </t>
  </si>
  <si>
    <t>011 09 99</t>
  </si>
  <si>
    <t>Массовый спорт</t>
  </si>
  <si>
    <t xml:space="preserve"> Непрограммные расходы. Расходы за счет субвенции на осуществление государственных полномочий Камчатского края по присвоению спортивных разрядов</t>
  </si>
  <si>
    <t>990 40 23</t>
  </si>
  <si>
    <t xml:space="preserve">Непрограммные расходы. Мероприятия в области жилищного хозяйства </t>
  </si>
  <si>
    <t>Муниципальная программа "Социальная поддержка граждан в городском округе "поселок Палана" на 2014-2015 годы". Подпрограмма "Обеспечение жильем отдельных категорий граждан"</t>
  </si>
  <si>
    <t>024 00 00</t>
  </si>
  <si>
    <t>024 40 25</t>
  </si>
  <si>
    <t>024 50 82</t>
  </si>
  <si>
    <t>Муниципальная программа "Социальная поддержка граждан в городском округе "поселок Палана" на 2014-2015 годы". Подпрограмма  "Социальная поддержка отдельных категорий граждан"</t>
  </si>
  <si>
    <t>Муниципальная программа "Развитие образования в городском округе "поселок Палана" на 2014-2015 годы". Подпрограмма "Развитие общего образования"всего: в том числе</t>
  </si>
  <si>
    <t xml:space="preserve">990 11 01 </t>
  </si>
  <si>
    <t xml:space="preserve">Муниципальная программа  "Повышение безопасности дорожного движения на территории городского округа "поселок Палана" на 2014-2015 годы" </t>
  </si>
  <si>
    <t>ОТЧЕТ</t>
  </si>
  <si>
    <t>Муниципальная программа "Социальная поддержка граждан в городском округе "поселок Палана" на 2014-2015 годы". Подпрограмма "Социальная поддержка семьи и детей"</t>
  </si>
  <si>
    <t>Муниципальная программа "Социальная поддержка граждан в городском округе "поселок Палана" на 2014-2015 годы". Подпрограмма "Социальная поддержка семьи и детей".  За счет субвенции на выполнение государственных полномочий Камчатского края по организации и осуществлению деятельности по опеке и попечительству в Камчатском крае в части расходов на содержание специалистов органов опеки и попечительства</t>
  </si>
  <si>
    <t>023 40 12</t>
  </si>
  <si>
    <t>Муниципальная программа "Социальная поддержка граждан в городском округе "поселок Палана" на 2014-2015 годы". Подпрограмма "Социальная поддержка семьи и детей". За счет субвенции на выполнение государственных полномочий Камчатского края по организации и осуществлению деятельности по опеке и попечительству в Камчатском крае в части расходов на содержание специалистов органов опеки и попечительства совершеннолетних</t>
  </si>
  <si>
    <t>023 41 12</t>
  </si>
  <si>
    <t xml:space="preserve"> Непрограммные расходы. Резервные фонды местных администраций</t>
  </si>
  <si>
    <t>990 11 04</t>
  </si>
  <si>
    <t>Непрограммные расходы. Реализация государственных функций, связанных с общегосударственным управлением. Выполнение других обязательств государства</t>
  </si>
  <si>
    <t>990 11 05</t>
  </si>
  <si>
    <t>Социальная политика</t>
  </si>
  <si>
    <t>(тыс.руб.)</t>
  </si>
  <si>
    <t>к нормативному правовому акту</t>
  </si>
  <si>
    <t xml:space="preserve">городского округа "поселок Палана" </t>
  </si>
  <si>
    <t xml:space="preserve">к нормативному правовому акту </t>
  </si>
  <si>
    <t>Источники финансирования дефицита  бюджета:</t>
  </si>
  <si>
    <t>000 2 02 02009 04 0000 151</t>
  </si>
  <si>
    <t>000 2 02 02077 04 0000 151</t>
  </si>
  <si>
    <t>Муниципальная программа "Развитие образования в городском округе "поселок Палана" на 2014-2015 годы". Подпрограмма "Развитие общего образования".  Реализация  мероприятий соответствующей подпрограммы в рамках соответствующей муниципальной программы, за исключением обособленных расходов, которым присваиваются уникальные коды</t>
  </si>
  <si>
    <t>042 09 99</t>
  </si>
  <si>
    <t>Муниципальная программа "Развитие культуры в городском округе "поселок Палана" на 2014-2015 годы"</t>
  </si>
  <si>
    <t>030 00 00</t>
  </si>
  <si>
    <t>Муниципальная программа "Развитие культуры в городском округе "поселок Палана" на 2014-2015 годы". Подпрограмма "Организация и проведение культурно-массовых мероприятий в городском округе "поселок Палана"</t>
  </si>
  <si>
    <t>031 00 00</t>
  </si>
  <si>
    <t xml:space="preserve">Муниципальная программа "Развитие культуры в городском округе "поселок Палана" на 2014-2015 годы". Подпрограмма "Организация и проведение культурно-массовых мероприятий в городском округе "поселок Палана". Реализация  мероприятий соответствующей подпрограммы в рамках соответствующей муниципальной программы, за исключением обособленных расходов, которым присваиваются уникальные коды </t>
  </si>
  <si>
    <t>031 09 99</t>
  </si>
  <si>
    <t>Муниципальная программа "Развитие культуры в городском округе "поселок Палана" на 2014-2015 годы". Подпрограмма "Организация досуга населения"</t>
  </si>
  <si>
    <t>032 00 00</t>
  </si>
  <si>
    <t>Уменьшение прочих остатков денежных средств бюджетов городских округов</t>
  </si>
  <si>
    <t>Прочие субсидии:</t>
  </si>
  <si>
    <t xml:space="preserve">Субвенции  бюджетам  городских   округов на выполнение     передаваемых      полномочий субъектов Российской Федерации:  </t>
  </si>
  <si>
    <t>Приложение №1</t>
  </si>
  <si>
    <t>Годовой объем ассигнований</t>
  </si>
  <si>
    <t>АДМИНИСТРАТИВНЫЕ ПЛАТЕЖИ И СБОРЫ</t>
  </si>
  <si>
    <t>000 1 00 00000 00 0000 000</t>
  </si>
  <si>
    <t>000 1 01 00000 00 0000 000</t>
  </si>
  <si>
    <t xml:space="preserve">НАЛОГИ НА ПРИБЫЛЬ, ДОХОДЫ                                                        </t>
  </si>
  <si>
    <t>000 1 01 01000 00 0000 110</t>
  </si>
  <si>
    <t>Налог на прибыль организаций</t>
  </si>
  <si>
    <t>000 1 01 02000 01 0000 110</t>
  </si>
  <si>
    <t>Дорожное хозяйство (дорожный фонд)</t>
  </si>
  <si>
    <t>МП "Энергоэффективность, развитие энергетики и коммунального хозяйства, обеспечение жителей городского округа "поселок Палана" коммунальными услугами и услугами по благоустройству территорий на 2014-2018 годы". Подпрограмма  "Благоустройство территории  городского округа "поселок Палана", Реализация  мероприятий соответствующей подпрограммы в рамках соответствующей муниципальной программы, за исключением обособленных расходов, которым присваиваются уникальные коды</t>
  </si>
  <si>
    <t>083 09 99</t>
  </si>
  <si>
    <t xml:space="preserve">МП "Энергоэффективность, развитие энергетики и коммунального хозяйства, обеспечение жителей городского округа "поселок Палана" коммунальными услугами и услугами по благоустройству территорий на 2014-2018 годы". Подпрограмма  "Благоустройство территории  городского округа "поселок Палана", за счет субсидии из краевого бюджета </t>
  </si>
  <si>
    <t xml:space="preserve">Непрограммные расходы.Расходы за счет средств резервного фонда Правительства Камчатского края </t>
  </si>
  <si>
    <t xml:space="preserve">МП "Энергоэффективность, развитие энергетики и коммунального хозяйства, обеспечение жителей городского округа "поселок Палана" коммунальными услугами и услугами по благоустройству территорий на 2014-2018 годы". Подпрограмма  "Энергосбережение и повышение энергетической эффективности в городском округе "поселок Палана", за счет субсидии из краевого бюджета </t>
  </si>
  <si>
    <t>Предупреждение и ликвидация последствий чрезвычайных ситуаций природного и техногенного характера, гражданская оборона</t>
  </si>
  <si>
    <t xml:space="preserve"> по предоставлению отдельных мер социальной поддержки гражданам в период обучения в муниципальных образовательных учреждениях в Камчатском крае</t>
  </si>
  <si>
    <t>600</t>
  </si>
  <si>
    <t>Социальное обеспечение и иные выплаты населению</t>
  </si>
  <si>
    <t>300</t>
  </si>
  <si>
    <t>(тыс. рублей)</t>
  </si>
  <si>
    <t xml:space="preserve">000 1 11 05010 04 0000 120 </t>
  </si>
  <si>
    <t xml:space="preserve">000 1 11 05024 04 0000 120 </t>
  </si>
  <si>
    <t xml:space="preserve">ОТЧЕТ </t>
  </si>
  <si>
    <t xml:space="preserve">по исполнению источников  финансирования дефицита бюджета по кодам бюджетной классификации </t>
  </si>
  <si>
    <t>источников финансирования дефицита бюджета городского округа "поселок Палана" за 2014 год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</si>
  <si>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</si>
  <si>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000 1 11 05034  0400 00 120</t>
  </si>
  <si>
    <t>000 114 00000 00 0000 000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</si>
  <si>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</si>
  <si>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000 111 07014 04 0000 120</t>
  </si>
  <si>
    <t>000 111 09044 04 0000 120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</si>
  <si>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</si>
  <si>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0409</t>
  </si>
  <si>
    <t xml:space="preserve">Раздел </t>
  </si>
  <si>
    <t xml:space="preserve"> Подраздел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</si>
  <si>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</si>
  <si>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</si>
  <si>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бюджетные ассигнования</t>
  </si>
  <si>
    <t>100</t>
  </si>
  <si>
    <t>200</t>
  </si>
  <si>
    <t>800</t>
  </si>
  <si>
    <t xml:space="preserve"> расходы за счет средств федерального бюджета </t>
  </si>
  <si>
    <t>Расходы на реализацию муниципальных целевых программ софинансирование(зарезервированные ассигнования)</t>
  </si>
  <si>
    <t xml:space="preserve">Культура, кинематография </t>
  </si>
  <si>
    <t xml:space="preserve"> "Об исполнении бюджета городского округа "поселок Палана" за 2014 год"</t>
  </si>
  <si>
    <t>Годовой объем</t>
  </si>
  <si>
    <t>Утверждено</t>
  </si>
  <si>
    <t>Исполнено</t>
  </si>
  <si>
    <t>% исполнения</t>
  </si>
  <si>
    <t xml:space="preserve">Муниципальная программа "Развитие образования в городском округе "поселок Палана" на 2014-2015 годы". Подпрограмма "Развитие общего образования".  За счет субсидии из краевого бюджета </t>
  </si>
  <si>
    <t>Муниципальная программа "Социальная поддержка граждан в городском округе "поселок Палана" на 2014-2015 годы". Подпрограмма "Социальная поддержка семьи и детей". За счет субвенции на выполнение государственных полномочий Камчатского края по обеспечению полноценным питанием беременных женщин, кормящих матерей, а также детей в возрасте до 3-х лет, проживающих в Корякском округе"</t>
  </si>
  <si>
    <t>Муниципальная программа "Развитие физической культуры в городском округе "поселок Палана" на  2014-2015 годы". Реализация  мероприятий за счет средств краевого бюджета</t>
  </si>
  <si>
    <t>011 40 06</t>
  </si>
  <si>
    <t>Минимальный налог, зачисляемый в бюджеты субъектов Российской Федерации</t>
  </si>
  <si>
    <t>032 11 16</t>
  </si>
  <si>
    <t>Муниципальная программа "Социальная поддержка граждан в городском округе "поселок Палана" на 2014-2015 годы". Подпрограмма  "Социальная поддержка отдельных категорий граждан".</t>
  </si>
  <si>
    <t>021 00 00</t>
  </si>
  <si>
    <t>от  "02" июня 2015 № 05-НПА/06-15</t>
  </si>
  <si>
    <t>от  "02" июня 2015 №05-НПА/06-15</t>
  </si>
  <si>
    <t>Муниципальная программа "Социальная поддержка граждан в городском округе "поселок Палана" на 2014-2015 годы". Подпрограмма  "Социальная поддержка отдельных категорий граждан". Доплаты к пенсиям государственных служащих субъектов Российской Федерации и муниципальных служащих</t>
  </si>
  <si>
    <t>021 21 03</t>
  </si>
  <si>
    <t>Муниципальная программа "Социальная поддержка граждан в городском округе "поселок Палана". Подпрограмма "Социальное обслуживание населения"</t>
  </si>
  <si>
    <t>Приложение №2</t>
  </si>
  <si>
    <t>Приложение №5</t>
  </si>
  <si>
    <t>Приложение №6</t>
  </si>
  <si>
    <t>Муниципальная программа "Социальная поддержка граждан в городском округе "поселок Палана". Подпрограмма "Социальное обслуживание населения". За счет субвенции на выполнение  государственных полномочий Камчатского края  по социальному обслуживанию отдельных  категорий граждан</t>
  </si>
  <si>
    <t>Муниципальная программа "Социальная поддержка граждан в городском округе "поселок Палана" на 2014-2015 годы". Подпрограмма "Социальная поддержка отдельных категорий граждан".</t>
  </si>
  <si>
    <t>000 2 02 03000 00 0000 151</t>
  </si>
  <si>
    <t>000 2 02 02999 04 0000 151</t>
  </si>
  <si>
    <t xml:space="preserve"> п/п</t>
  </si>
  <si>
    <t xml:space="preserve">Наименование </t>
  </si>
  <si>
    <t>Ведомство</t>
  </si>
  <si>
    <t>Целевая статья</t>
  </si>
  <si>
    <t>Вид расходов</t>
  </si>
  <si>
    <t>1.</t>
  </si>
  <si>
    <t>001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</si>
  <si>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</si>
  <si>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2.</t>
  </si>
  <si>
    <t>011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</si>
  <si>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</si>
  <si>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1006</t>
  </si>
  <si>
    <t>Расходы на реализацию муниципальных целевых программ софинансирование (зарезервированные ассигнования)</t>
  </si>
  <si>
    <t xml:space="preserve">Всего 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</si>
  <si>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</si>
  <si>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795 01 00</t>
  </si>
  <si>
    <t>ВСЕГО РАСХОДОВ</t>
  </si>
  <si>
    <t xml:space="preserve">Прочие доходы от компенсации затрат бюджетов городских округов </t>
  </si>
  <si>
    <t>000 2 02 01003 04 0000 151</t>
  </si>
  <si>
    <t xml:space="preserve">Дотации бюджетам городских округов на поддержку мер по обеспечению сбалансированности бюджетов </t>
  </si>
  <si>
    <t>071 09 99</t>
  </si>
  <si>
    <t>990 40 33</t>
  </si>
  <si>
    <t>990 59 30</t>
  </si>
  <si>
    <t>Непрограмные расходы. Расходы на бюджетные инвестиции в объекты капитального строительства собственности муниципальных образований</t>
  </si>
  <si>
    <t xml:space="preserve"> Бюджетные инвестиции в объекты капитального строительства собственности муниципальных образований</t>
  </si>
  <si>
    <t>400</t>
  </si>
  <si>
    <t>субсидии на реализацию подпрограммы "Энергоэффективность, развитие энергетики и коммунального хозяйства, обеспечение жителей населенных пунктов Камчатского края коммунальными услугами и услугами по благоустройству территорий на 2014-2018 годы"</t>
  </si>
  <si>
    <t>субсидии на реализацию подпрограммы "Энергоэффективность, развитие энергетики и коммунального хозяйства, обеспечение жителей населенных пунктов Камчатского края коммунальными услугами и услугами по благоустройству территорий на 2014-2018 годы", подпрограмма "Чистая вода"</t>
  </si>
  <si>
    <t>083 11 15</t>
  </si>
  <si>
    <t xml:space="preserve">МП "Энергоэффективность, развитие энергетики и коммунального хозяйства, обеспечение жителей городского округа "поселок Палана" коммунальными услугами и услугами по благоустройству территорий на 2014-2018 годы". </t>
  </si>
  <si>
    <t>Муниципальная программа  "Устойчивое развитие коренных малочисленных народов Севера и Дальнего Востока, проживающих на территории городского округа "поселок Палана" на 2014-2018 годы"</t>
  </si>
  <si>
    <t>1100</t>
  </si>
  <si>
    <t>Муниципальная программа "Социальная поддержка граждан в городском округе "поселок Палана" на 2014-2015 годы". Подпрограмма "Социальная поддержка отдельных категорий граждан". Организация мероприятий по ремонту квартир инвалидам 1, 2 группы, одиноко проживающим неработающим пенсионерам</t>
  </si>
  <si>
    <t>021 21 06</t>
  </si>
  <si>
    <t>Муниципальная программа "Социальная поддержка граждан в городском округе "поселок Палана" на 2014-2015 годы". Подпрограмма "Социальная поддержка семьи и детей". Мероприятия  социальной поддержки семьям и многодетным семьям</t>
  </si>
  <si>
    <t>023 21 01</t>
  </si>
  <si>
    <t>Физическая культура</t>
  </si>
  <si>
    <t xml:space="preserve">"О бюджете городского округа "поселок Палана"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</si>
  <si>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</si>
  <si>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</si>
  <si>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0113</t>
  </si>
  <si>
    <t>0804</t>
  </si>
  <si>
    <t>1101</t>
  </si>
  <si>
    <t xml:space="preserve">Молодежная политика и оздоровление  детей </t>
  </si>
  <si>
    <t>тыс.рублей</t>
  </si>
  <si>
    <t xml:space="preserve">Налог на доходы физических лиц                                                    </t>
  </si>
  <si>
    <t>000 1 05 00000 00 0000 000</t>
  </si>
  <si>
    <t>НАЛОГИ НА СОВОКУПНЫЙ ДОХОД</t>
  </si>
  <si>
    <t>№№</t>
  </si>
  <si>
    <t>Раздел</t>
  </si>
  <si>
    <t>Подраздел</t>
  </si>
  <si>
    <t>2</t>
  </si>
  <si>
    <t xml:space="preserve">Общегосударственные вопросы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</si>
  <si>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</si>
  <si>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субъекта Российской Федерации, местных администраций</t>
  </si>
  <si>
    <t xml:space="preserve">Органы юстиции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</si>
  <si>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</si>
  <si>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Другие вопросы в области национальной безопасности и правоохранительной деятельности </t>
  </si>
  <si>
    <t>Дорожное хозяйство (дорожные фонды)</t>
  </si>
  <si>
    <t>Молодежная политика и оздоровление детей</t>
  </si>
  <si>
    <t xml:space="preserve">Физическая культура </t>
  </si>
  <si>
    <t xml:space="preserve">Массовый спорт </t>
  </si>
  <si>
    <t xml:space="preserve">Всего расходов </t>
  </si>
  <si>
    <t>возврат излишне уплаченных сумм по платежам в Экологический фонд</t>
  </si>
  <si>
    <t>- лизинговые операции</t>
  </si>
  <si>
    <t>000 1 05 01010 01 0000 110</t>
  </si>
  <si>
    <t>000 1 05 01020 01 0000 110</t>
  </si>
  <si>
    <t>000 1 05 02000 02 0000 110</t>
  </si>
  <si>
    <t>Единый налог на вмененный доход для отдельных видов деятельности</t>
  </si>
  <si>
    <t>000 1 06 00000 00 0000 000</t>
  </si>
  <si>
    <t>НАЛОГИ НА ИМУЩЕСТВО</t>
  </si>
  <si>
    <t xml:space="preserve">000 1 06 01000 00 0000 110 </t>
  </si>
  <si>
    <t>Муниципальная программа "Развитие образования в городском округе "поселок Палана" на 2014-2015 годы". Подпрограмма "Развитие общего образования"</t>
  </si>
  <si>
    <t xml:space="preserve">001 </t>
  </si>
  <si>
    <t>042 00 00</t>
  </si>
  <si>
    <t xml:space="preserve">Муниципальная программа "Развитие образования в городском округе "поселок Палана" на 2014-2015 годы". Подпрограмма "Патриотическое воспитание граждан в городском округе "поселок Палана". Реализация  мероприятий соответствующей подпрограммы в рамках соответствующей муниципальной программы, за исключением обособленных расходов, которым присваиваются уникальные коды </t>
  </si>
  <si>
    <t>043 09 99</t>
  </si>
  <si>
    <t>Муниципальная программа "Социальная поддержка граждан в городском округе "поселок Палана" на 2014-2015 годы"</t>
  </si>
  <si>
    <t>023 00 00</t>
  </si>
  <si>
    <t>Муниципальная программа "Социальная поддержка граждан в городском округе "поселок Палана" на 2014-2015 годы". Подпрограмма "Социальная поддержка семьи и детей". За счет субвенции на выполнение государственных полномочий по выплате компенсации части платы, взимаемой с родителей (законных представителей) за присмотр и уход за детьми в образовательных организациях в Камчатском крае, реализующих образовательную программу дошкольного образования</t>
  </si>
  <si>
    <t>023 40 24</t>
  </si>
  <si>
    <t>990 11 02</t>
  </si>
  <si>
    <t>990  00 00</t>
  </si>
  <si>
    <t xml:space="preserve"> Непрограммные расходы. За счет субвенции на выполнение государственных полномочий Камчатского края по образованию и организации деятельности комиссий по делам несовершеннолетних и защите их прав муниципальных районов и городских округов в Камчатском крае</t>
  </si>
  <si>
    <t>990 40 10</t>
  </si>
  <si>
    <t>Муниципальная программа "Социальная поддержка граждан в городском округе "поселок Палана" на 2014-2015 годы". Подпрограмма "Социальное обслуживание населения"</t>
  </si>
  <si>
    <t>022 00 00</t>
  </si>
  <si>
    <t>Муниципальная программа "Социальная поддержка граждан в городском округе "поселок Палана" на 2014-2015 годы". Подпрограмма "Социальное обслуживание населения". За счет субвенции на выполнение  государственных полномочий Камчатского края  по социальному обслуживанию отдельных  категорий граждан</t>
  </si>
  <si>
    <t>022 40 11</t>
  </si>
  <si>
    <t>06</t>
  </si>
  <si>
    <t>07</t>
  </si>
  <si>
    <t>Национальная оборона</t>
  </si>
  <si>
    <t xml:space="preserve">городского округа "поселок Палана" за 2014 год </t>
  </si>
  <si>
    <t>Национальная безопасность и правоохранительная деятельность</t>
  </si>
  <si>
    <t>09</t>
  </si>
  <si>
    <t>000 115 00000 00 0000 000</t>
  </si>
  <si>
    <t xml:space="preserve">об исполнении доходов бюджета городского округа "поселок Палана" за 2014 год </t>
  </si>
  <si>
    <t xml:space="preserve"> ОТЧЕТ                                                                                                                                                                                                                                об исполнении ведомственной структуры расходов за 2014 год </t>
  </si>
  <si>
    <t xml:space="preserve">Муниципальная программа «Развитие образования в городском округе» на 2014-2015 годы». Подпрограмма "Организация отдыха, оздоровления и занятости детей и молодежи городского округа "поселок Палана" </t>
  </si>
  <si>
    <t>044 00 00</t>
  </si>
  <si>
    <t>№/№</t>
  </si>
  <si>
    <t xml:space="preserve">Наименование целевой программы </t>
  </si>
  <si>
    <t>Раздел/подраздел</t>
  </si>
  <si>
    <t xml:space="preserve">Муниципальная программа «Развитие образования в городском округе» на 2014-2015 годы». Подпрограмма "Организация отдыха, оздоровления и занятости детей и молодежи городского округа "поселок Палана". Реализация  мероприятий соответствующей подпрограммы в рамках соответствующей муниципальной программы, за исключением обособленных расходов, которым присваиваются уникальные коды </t>
  </si>
  <si>
    <t>044 09 99</t>
  </si>
  <si>
    <t>Муниципальная программа "Развитие образования в городском округе "поселок Палана" на 2014-2015 годы". Подпрограмма "Патриотическое воспитание граждан в городском округе "поселок Палана"</t>
  </si>
  <si>
    <t>043 00 00</t>
  </si>
  <si>
    <t>000 1 13 01994 04 0000 130</t>
  </si>
  <si>
    <t>000 1 13 02994 04 0000 130</t>
  </si>
  <si>
    <t>СУБСИДИИ БЮДЖЕТАМ БЮДЖЕТНОЙ СИСТЕМЫ РОССИЙСКОЙ ФЕДЕРАЦИИ  (МЕЖБЮДЖЕТНЫЕ СУБСИДИИ)</t>
  </si>
  <si>
    <t xml:space="preserve"> по обеспечению государственных гарантий прав граждан на получение общедоступного  и бесплатного дошкольного, начального общего, основного общего, среднего общего образования, а также дополнительного образования в общеобразовательных учреждениях в Камчатском крае</t>
  </si>
  <si>
    <t xml:space="preserve">Субвенции  бюджетам  городских   округов на осуществление первичного воинского  учета на территориях,   где   отсутствуют    военные комиссариаты                </t>
  </si>
  <si>
    <t>Приложение №4</t>
  </si>
  <si>
    <t>от  « 12  » декабря 2012г. № 21-НПА/05-12</t>
  </si>
  <si>
    <t xml:space="preserve"> Годовой объем </t>
  </si>
  <si>
    <t>ДОХОДЫ ОТ ПРОДАЖИ МАТЕРИАЛЬНЫХ И НЕМАТЕРИАЛЬНЫХ АКТИВОВ</t>
  </si>
  <si>
    <t>НАЛОГОВЫЕ И НЕНАЛОГОВЫЕ ДОХОДЫ</t>
  </si>
  <si>
    <t xml:space="preserve"> 000 1 03 02000 01 0000 110</t>
  </si>
  <si>
    <t>АКЦИЗЫ ПО ПОДАКЦИЗНЫМ ТОВАРАМ (ПРОДУКЦИИ), ПРОИЗВОДИМЫМ НА ТЕРРИТОРИИ РОССИЙСКОЙ ФЕДЕРАЦИИ</t>
  </si>
  <si>
    <t xml:space="preserve">Прочие доходы от оказания платных услуг (работ) получателями средств бюджетов городских округов </t>
  </si>
  <si>
    <t>0002 02 03020 04 0000 151</t>
  </si>
  <si>
    <t>01 03 00 00 04 0000 810</t>
  </si>
  <si>
    <t>Погашение бюджетами городских округов кредитов  от других бюджетов бюджетной системы  Российской Федерации в валюте Российской  Федерации</t>
  </si>
  <si>
    <t xml:space="preserve"> </t>
  </si>
  <si>
    <t>Код бюджетной классификации РФ</t>
  </si>
  <si>
    <t>Наименование источника финансирования дефицита</t>
  </si>
  <si>
    <t xml:space="preserve">Годовой объем </t>
  </si>
  <si>
    <t>01 05 00 00 00 0000 000</t>
  </si>
  <si>
    <t>Изменение остатков средств на счетах по учету средств бюджета</t>
  </si>
  <si>
    <t>01 05 00 00 00 0000 500</t>
  </si>
  <si>
    <t xml:space="preserve"> 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</si>
  <si>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</si>
  <si>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</si>
  <si>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</si>
  <si>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 xml:space="preserve">Увеличение прочих остатков денежных средств бюджетов </t>
  </si>
  <si>
    <t>01 05 02 01 04 0000 510</t>
  </si>
  <si>
    <t>Увеличение прочих остатков денежных средств бюджетов городских округов</t>
  </si>
  <si>
    <t>99 0 11 17</t>
  </si>
  <si>
    <t>99 0 40 06</t>
  </si>
  <si>
    <t>081 00 00</t>
  </si>
  <si>
    <t>081 40 06</t>
  </si>
  <si>
    <t>081 11 13</t>
  </si>
  <si>
    <t>082 40 00</t>
  </si>
  <si>
    <t>082 40 06</t>
  </si>
  <si>
    <t>082 11 13</t>
  </si>
  <si>
    <t>081 40 07</t>
  </si>
  <si>
    <t>990 40 06</t>
  </si>
  <si>
    <t>083 00 00</t>
  </si>
  <si>
    <t xml:space="preserve">Непрограммные расходы. Обеспечение деятельности органов местного самоуправления (муниципальных органов) городского округа "поселок Палана", за исключением обособленных расходов, которым присваиваются уникальные коды </t>
  </si>
  <si>
    <t>01 05 00 00 00 0000 600</t>
  </si>
  <si>
    <t xml:space="preserve"> 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</si>
  <si>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</si>
  <si>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</si>
  <si>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</si>
  <si>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11</t>
  </si>
  <si>
    <t>01 03 00 00 00 0000 000</t>
  </si>
  <si>
    <t>01 03 00 00 00 0000 800</t>
  </si>
  <si>
    <t xml:space="preserve">Уменьшение прочих остатков денежных средств бюджетов </t>
  </si>
  <si>
    <t>01 05 02 01 04 0000 610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</si>
  <si>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</si>
  <si>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4.</t>
  </si>
  <si>
    <t>014</t>
  </si>
  <si>
    <t>5.</t>
  </si>
  <si>
    <t>020 00 00</t>
  </si>
  <si>
    <t>6.</t>
  </si>
  <si>
    <t>7.</t>
  </si>
  <si>
    <t>Общее образование</t>
  </si>
  <si>
    <t>0702</t>
  </si>
  <si>
    <t>0707</t>
  </si>
  <si>
    <t>8.</t>
  </si>
  <si>
    <t>Дошкольное образование</t>
  </si>
  <si>
    <t>9.</t>
  </si>
  <si>
    <t>10</t>
  </si>
  <si>
    <t>4</t>
  </si>
  <si>
    <t>01</t>
  </si>
  <si>
    <t>02</t>
  </si>
  <si>
    <t>03</t>
  </si>
  <si>
    <t>04</t>
  </si>
  <si>
    <t xml:space="preserve"> - субсидии местным бюджетам, связанные с выравниванием обеспеченности муниципальных образований в Камчатском крае по реализации ими их расходных обязательств  (Государственная программа Камчатского края "Развитие культуры в Камчатском крае на 2014-2018 годы". Подпрограмма "Обеспечение условий реализации Программы")</t>
  </si>
  <si>
    <t xml:space="preserve"> - субсидии местным бюджетам, связанные с выравниванием обеспеченности муниципальных образований в Камчатском крае по реализации ими их расходных обязательств  (Государственная программа Камчатского края  "Развитие образования в Камчатском крае на 2014-2016 годы". Подпрограмма "Развитие дошкольного, общего образования и дополнительного образования детей в Камчатском крае") </t>
  </si>
  <si>
    <t xml:space="preserve"> - субсидии местным бюджетам, связанные с выравниванием обеспеченности муниципальных образований в Камчатском крае по реализации ими их расходных обязательств ( на реализацию подпрограммы "Энергосбережение и повышение энергетической эффективности в Камчатском крае ")</t>
  </si>
  <si>
    <t>ОТЧЕТ                                                                                                                                                                                                                   об исполнении расходов по разделам, подразделам, целевым статьям и видам расходов классификации расходов бюджетов в ведомственной структуре расходов бюджета городского округа "поселок Палана" за 2014 год</t>
  </si>
  <si>
    <t xml:space="preserve">Расходы за счет средств федерального бюджета </t>
  </si>
  <si>
    <t>Муниципальная программа "Социальная поддержка граждан в городском округе "поселок Палана" на 2014-2015 годы". Подпрограмма "Социальная поддержка отдельных категорий граждан"</t>
  </si>
  <si>
    <t xml:space="preserve">011 </t>
  </si>
  <si>
    <t>Другие вопросы в области национальной безопасности и правоохранительной деятельности</t>
  </si>
  <si>
    <t>Социальное обслуживание населения</t>
  </si>
  <si>
    <t>000 1 05 01050 01 0000 110</t>
  </si>
  <si>
    <t>000 1 05 03000 01 0000 110</t>
  </si>
  <si>
    <t>Единый сельскохозяйственный налог</t>
  </si>
  <si>
    <t>000 1 13 00000 00 0000 000</t>
  </si>
  <si>
    <t xml:space="preserve">ДОХОДЫ ОТ ОКАЗАНИЯ ПЛАТНЫХ УСЛУГ (РАБОТ) И КОМПЕНСАЦИИ ЗАТРАТ ГОСУДАРСТВА </t>
  </si>
  <si>
    <t>Органы юстиции</t>
  </si>
  <si>
    <t>1002</t>
  </si>
  <si>
    <t>Социальное обеспечение населения</t>
  </si>
  <si>
    <t>1004</t>
  </si>
  <si>
    <t>1003</t>
  </si>
  <si>
    <t>Охрана семьи и детства</t>
  </si>
  <si>
    <t>Другие вопросы в области социальной политики</t>
  </si>
  <si>
    <t>3.</t>
  </si>
  <si>
    <t xml:space="preserve"> - субсидии местным бюджетам, связанные с выравниванием обеспеченности муниципальных образований в Камчатском крае по реализации ими их расходных обязательств на  реализацию программы "Организация отдыха, оздоровления и занятости детей и молодежи в Камчатском крае на 2012 -2015 годы" </t>
  </si>
  <si>
    <t>субсидии из резервного фонда Правительства Камчатского края (замена поврежденных ВЛЭП)</t>
  </si>
  <si>
    <t>субсидии на приобретение спортивного инвентаря для спортивных секций</t>
  </si>
  <si>
    <t>00 202 04000 00 0000 151</t>
  </si>
  <si>
    <t xml:space="preserve">ИНЫЕ МЕЖБЮДЖЕТНЫЕ ТРАНСФЕРТЫ </t>
  </si>
  <si>
    <t>на уплату налоа на имущество организаций муниципальным учреждениям</t>
  </si>
  <si>
    <t xml:space="preserve"> Непрограммные расходы. Обеспечение деятельности органов местного самоуправления (муниципальных органов) городского округа "поселок Палана", за исключением обособленных расходов, которым присваиваются уникальные коды </t>
  </si>
  <si>
    <t xml:space="preserve">. Обеспечение деятельности органов местного самоуправления (муниципальных органов) городского округа "поселок Палана", за исключением обособленных расходов, которым присваиваются уникальные коды </t>
  </si>
  <si>
    <t>Муниципальная программа  "Развитие малого предпринимательства на территории городского округа "поселок Палана" на 2014-2018 годы"</t>
  </si>
  <si>
    <t>071 00 00</t>
  </si>
  <si>
    <t>Муниципальная программа  "Развитие малого предпринимательства на территории городского округа "поселок Палана" на 2014-2018 годы". Реализация  мероприятий соответствующей подпрограммы в рамках соответствующей муниципальной программы, за исключением обособленных расходов, которым присваиваются уникальные коды</t>
  </si>
  <si>
    <t xml:space="preserve">Муниципальная программа  "Развитие малого предпринимательства на территории городского округа "поселок Палана" на 2014-2018 годы", за счет средств субсидии из краевого бюджета </t>
  </si>
  <si>
    <t>071 40 06</t>
  </si>
  <si>
    <t xml:space="preserve"> Непрограммные расходы. За счет субвенции на осуществление первичного воинского учета на территориях, где отсутствуют военные комиссариаты</t>
  </si>
  <si>
    <t>Муниципальная программа "Повышение безопасности дорожного движения на территории городского округа "поселок Палана" на 2013-2015 годы". Реализация  мероприятий соответствующей подпрограммы в рамках соответствующей муниципальной программы, за исключением обособленных расходов, которым присваиваются уникальные коды</t>
  </si>
  <si>
    <t>14</t>
  </si>
  <si>
    <t>Бюджетные кредиты от других бюджетов бюджетной  системы Российской Федерации</t>
  </si>
  <si>
    <t xml:space="preserve"> 01 03 00 00 00 0000 700</t>
  </si>
  <si>
    <t>Получение бюджетных кредитов от других  бюджетов бюджетной системы Российской  Федерации в валюте Российской Федерации</t>
  </si>
  <si>
    <t>01 03 00 00 04 0000 710</t>
  </si>
  <si>
    <t>Получение кредитов от других бюджетов  бюджетной системы Российской Федерации  бюджетами городских округов в валюте  Российской Федерации</t>
  </si>
  <si>
    <t>Муниципальная программа "Комплексная программа "Профилактика правонарушений и преступлений на территории городского округа "поселок Палана" на 2014-2015 годы"</t>
  </si>
  <si>
    <t>051 00 00</t>
  </si>
  <si>
    <t>Муниципальная программа "Комплексная программа "Профилактика правонарушений и преступлений на территории городского округа "поселок Палана" на 2014-2015 годы". Реализация  мероприятий соответствующей подпрограммы в рамках соответствующей муниципальной программы, за исключением обособленных расходов, которым присваиваются уникальные коды</t>
  </si>
  <si>
    <t>051 09 99</t>
  </si>
  <si>
    <t>061 00 00</t>
  </si>
  <si>
    <t>061 09 99</t>
  </si>
  <si>
    <t>Непрограммные расходы. Содержание автомобильных дорог общего пользования</t>
  </si>
  <si>
    <t>990 11 10</t>
  </si>
  <si>
    <t>Непрограммные расходы. 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</si>
  <si>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990 11 11</t>
  </si>
  <si>
    <t>990 11 12</t>
  </si>
  <si>
    <t>990 11 13</t>
  </si>
  <si>
    <t>Непрограммные расходы. Уличное освещение</t>
  </si>
  <si>
    <t>990 11 14</t>
  </si>
  <si>
    <t>990 11 15</t>
  </si>
  <si>
    <t xml:space="preserve">МП "Энергоэффективность, развитие энергетики и коммунального хозяйства, обеспечение жителей городского округа "поселок Палана" коммунальными услугами и услугами по благоустройству территорий на 2014-2018 годы". Подпрограмма  "Энергосбережение и повышение энергетической эффективности в городском округе "поселок Палана", за счет средств субсидии на реализацию инвестиционных мероприятий из краевого бюджета </t>
  </si>
  <si>
    <t>Капитальные вложения в объекты недвижимого имущества государственной (муниципальной) собственности</t>
  </si>
  <si>
    <t>Увеличение стоимости акций и иных форм участия в капитале</t>
  </si>
  <si>
    <t xml:space="preserve">МП "Энергоэффективность, развитие энергетики и коммунального хозяйства, обеспечение жителей городского округа "поселок Палана" коммунальными услугами и услугами по благоустройству территорий на 2014-2018 годы". Подпрограмма  "Благоустройство территории городского округа  "поселок Палана", за счет субсидии из краевого бюджета </t>
  </si>
  <si>
    <t xml:space="preserve"> Прочие мероприятия по благоустройству городских округов и поселений</t>
  </si>
  <si>
    <t>041 09 99</t>
  </si>
  <si>
    <t>Муниципальная программа "Развитие образования в городском округе "поселок Палана" на 2014-2015 годы". Подпрограмма "Развитие дошкольного образования". За счет субсидии из краевого бюджета</t>
  </si>
  <si>
    <t>041 40 06</t>
  </si>
  <si>
    <t>Муниципальная программа "Развитие образования в городском округе "поселок Палана" на 2014-2015 годы". Подпрограмма "Развитие общего образования". За счет субвенции из краевого бюджета</t>
  </si>
  <si>
    <t>042 40 06</t>
  </si>
  <si>
    <t>042 40 34</t>
  </si>
  <si>
    <t>Муниципальная программа «Развитие образования в городском округе» на 2014-2015 годы». Подпрограмма "Организация отдыха, оздоровления и занятости детей и молодежи городского округа "поселок Палана". За счет субсидии из краевого бюджета</t>
  </si>
  <si>
    <t>043 40 06</t>
  </si>
  <si>
    <t xml:space="preserve"> Непрограммные расходы. Субвенции на выполнение государственных полномочий Камчатского края по созданию административных комиссий в целях привлечения к административной ответственности, предусмотренной законом Камчатского края</t>
  </si>
  <si>
    <t>990 40 08</t>
  </si>
  <si>
    <t xml:space="preserve">Непрограммные расходы. Учреждения по обеспечению хозяйственного обслуживания </t>
  </si>
  <si>
    <t>990 11 06</t>
  </si>
  <si>
    <t xml:space="preserve">990 00 00 </t>
  </si>
  <si>
    <t>990 51 18</t>
  </si>
  <si>
    <t>Непрограммные расходы. За счет субвенции на выполнение государственных полномочий по государственной регистрации актов гражданского состояния</t>
  </si>
  <si>
    <t>Непрограммные расходы. Мероприятия по предупреждению и ликвидации последствий чрезвычайных ситуаций и стихийных бедствий</t>
  </si>
  <si>
    <t>990 11 07</t>
  </si>
  <si>
    <t>Непрограммные расходы. Мероприятия по гражданской обороне. Подготовка населения и организаций к действиям в чрезвычайной ситуации в мирное и военное время</t>
  </si>
  <si>
    <t>990 11 08</t>
  </si>
  <si>
    <t xml:space="preserve">Непрограммные расходы. Реализация других функций, связанных с обеспечением национальной безопасности и правоохранительной деятельности </t>
  </si>
  <si>
    <t>990 11 09</t>
  </si>
  <si>
    <t>Субсидии на выравнивание обеспеченности муниципальных образований по реализации ими их отдельных расходных обязательств, из них</t>
  </si>
  <si>
    <t>Непрограммные расходы. Глава муниципального образования</t>
  </si>
  <si>
    <t xml:space="preserve">Непрограммные расходы. Мероприятия в области коммунального хозяйства </t>
  </si>
  <si>
    <t>Муниципальная программа "Социальная поддержка граждан в городском округе "поселок Палана" на 2014-2015 годы". Подпрограмма "Социальная поддержка отдельных категорий граждан". За счет субвенции на выполнение государственных полномочий Камчатского края по вопросам предоставления гражданам субсидий на оплату жилых помещений и коммунальных услуг</t>
  </si>
  <si>
    <t>1.1</t>
  </si>
  <si>
    <t>1.2</t>
  </si>
  <si>
    <t>1.3</t>
  </si>
  <si>
    <t>1.4</t>
  </si>
  <si>
    <t>4.1</t>
  </si>
  <si>
    <t>4.2</t>
  </si>
  <si>
    <t>5.1</t>
  </si>
  <si>
    <t>5.2</t>
  </si>
  <si>
    <t>5.3</t>
  </si>
  <si>
    <t>5.4</t>
  </si>
  <si>
    <t xml:space="preserve">Муниципальная программа "Развитие культуры в городском округе "поселок Палана" на 2014-2015 годы". Подпрограмма "Организация досуга населения". Расходы на обеспечение деятельности (оказание услуг) учреждений, в том числе на предоставление муниципальным автономным учреждениям субсидий, за исключением обособленных расходов, которым присваиваются уникальные коды </t>
  </si>
  <si>
    <t>0104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</si>
  <si>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</si>
  <si>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</si>
  <si>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</si>
  <si>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021 40 27</t>
  </si>
  <si>
    <t>023 40 16</t>
  </si>
  <si>
    <t>Муниципальная программа "Социальная поддержка граждан в городском округе "поселок Палана" на 2014-2015 годы". Подпрограмма "Социальная поддержка семьи и детей". Субвенции на выполнение государственных полномочий Камчатского края по предоставлению дополнительной меры социальной поддержки по обеспечению продуктами питания беременных женщин, кормящих матерей, а также детей в возрасте до трех лет, проживающих в Корякском округе, среднедушевой доход семьи которых ниже прожиточного минимума, установленного в Камчатском крае</t>
  </si>
  <si>
    <t>023 40 17</t>
  </si>
  <si>
    <t>000 1 05 04000 02 0000 110</t>
  </si>
  <si>
    <t xml:space="preserve"> Межбюджетные трансферты, передаваемые бюджетам городских округов на поддержку экономического и социального развития коренных малочисленных народов Севера, Сибири и Дальнего Востока</t>
  </si>
  <si>
    <t xml:space="preserve">024 40 25 </t>
  </si>
  <si>
    <t xml:space="preserve">091 09 99 </t>
  </si>
  <si>
    <t>Непрограммные расходы. На исполнение обязательств по исполнительным документам</t>
  </si>
  <si>
    <t>990 11 18</t>
  </si>
  <si>
    <t>Общегосударственные вопросы</t>
  </si>
  <si>
    <t xml:space="preserve">Налог на имущество физических лиц                                           </t>
  </si>
  <si>
    <t xml:space="preserve">000 1 06 06000 00 0000 110 </t>
  </si>
  <si>
    <t>Земельный налог</t>
  </si>
  <si>
    <t>000 1 08 00000 00 0000 000</t>
  </si>
  <si>
    <t xml:space="preserve">ГОСУДАРСТВЕННАЯ ПОШЛИНА                                  </t>
  </si>
  <si>
    <t>000 1 11 00000 00 0000 000</t>
  </si>
  <si>
    <t xml:space="preserve">ДОХОДЫ ОТ ИСПОЛЬЗОВАНИЯ ИМУЩЕСТВА, НАХОДЯЩЕГОСЯ В ГОСУДАРСТВЕННОЙ И МУНИЦИПАЛЬНОЙ СОБСТВЕННОСТИ                                    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</si>
  <si>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</si>
  <si>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</si>
  <si>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</si>
  <si>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</si>
  <si>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</si>
  <si>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</si>
  <si>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</si>
  <si>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</si>
  <si>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000 2 02 00000 00 0000 000</t>
  </si>
  <si>
    <t>БЕЗВОЗМЕЗДНЫЕ ПОСТУПЛЕНИЯ ОТ ДРУГИХ БЮДЖЕТОВ БЮДЖЕТНОЙ СИСТЕМЫ</t>
  </si>
  <si>
    <t>000 2 02 01001 04 0000 151</t>
  </si>
  <si>
    <t>Дотации бюджетам городских округов на выравнивание уровня бюджетной обеспеченности</t>
  </si>
  <si>
    <t>000 2 02 03003 04 0000 151</t>
  </si>
  <si>
    <t>МП "Устойчивое развитие коренных малочисленных народов Севера, Сибири и Дальнего Востока, проживающих на территории городского  округа "поселок Палана" на 2014-2018 годы" за счет иных межбюджетных трансфертов из краевого бюджета</t>
  </si>
  <si>
    <t>Предоставление субсидий бюджетным, автономным учреждениям и иным некоммерческим организациям</t>
  </si>
  <si>
    <t>МП "Устойчивое развитие коренных малочисленных народов Севера, Сибири и Дальнего Востока, проживающих на территории городского  округа "поселок Палана" на 2014-2018 годы" за счет иных межбюджетных трансфертов из федерального бюджета</t>
  </si>
  <si>
    <t>091 40 47</t>
  </si>
  <si>
    <t>091 50 91</t>
  </si>
  <si>
    <t>Субвенции  бюджетам  городских   округов на государственную      регистрацию      актов гражданского состояния</t>
  </si>
  <si>
    <t>000 2 02 03015 04 0000 151</t>
  </si>
  <si>
    <t>0002 02 03021 04 0000 151</t>
  </si>
  <si>
    <t>000 2 02 03022 04 0000 151</t>
  </si>
  <si>
    <t>000 2 02 03027 04 0000 151</t>
  </si>
  <si>
    <t>0002 02 03029 04 0000 151</t>
  </si>
  <si>
    <t>000 2 02 03024 04 0000 151</t>
  </si>
  <si>
    <t>ВСЕГО ДОХОДОВ</t>
  </si>
  <si>
    <t>ДОТАЦИИ БЮДЖЕТАМ СУБЪЕКТОВ РОССИЙСКОЙ ФЕДЕРАЦИИ И МУНИЦИПАЛЬНЫХ ОБРАЗОВАНИЙ</t>
  </si>
  <si>
    <t>000 2 02 01 000 00 0000 151</t>
  </si>
  <si>
    <t>000 2 02 02000 00 0000 151</t>
  </si>
  <si>
    <t>Муниципальная программа "Социальная поддержка граждан в городском округе "поселок Палана" на 2014-2015 годы". Подпрограмма "Социальная поддержка семьи и детей". За счет субвенции на выполнение государственных полномочий Камчатского края по организации и осуществлению деятельности по опеке и попечительству в Камчатском крае в части социальной поддержки детей-сирот и детей, оставшихся без попечения родителей, переданных под опеку (попечительство) или в приемные семьи (за исключением детей, переданных под опеку, обучающихся в федеральных образовательных учреждениях), по предоставлению дополнительной меры социальной поддержки по содержанию отдельных лиц из числа детей-сирот и детей, оставшихся без попечения родителей, а также по выплате вознаграждения, причитающегося приемному родителю, и по подготовке лиц, желающих принять на воспитание в свою семью ребенка, оставшегося без попечения родителей</t>
  </si>
  <si>
    <t>023 40 18</t>
  </si>
  <si>
    <t xml:space="preserve"> Муниципальная программа "Социальная поддержка граждан в городском округе "поселок Палана" на 2014-2015 годы". Подпрограмма "Социальная поддержка семьи и детей". За счет субвенции выплата единовременного пособия при всех формах устройства детей, лишенных родительского попечения, в семью</t>
  </si>
  <si>
    <t>023 52 60</t>
  </si>
  <si>
    <t>расходы за счет средств федерального бюджета</t>
  </si>
  <si>
    <t xml:space="preserve">Муниципальная программа "Социальная поддержка граждан в городском округе "поселок Палана" на 2014-2015 годы". </t>
  </si>
  <si>
    <t>Муниципальная программа "Социальная поддержка граждан в городском округе "поселок Палана" на 2014-2015 годы". Подпрограмма "Социальная поддержка отдельных категорий граждан". Мероприятия по приобретению новогодних подарков отдельным категориям граждан</t>
  </si>
  <si>
    <t>021 21 02</t>
  </si>
  <si>
    <t>Муниципальная программа "Социальная поддержка граждан в городском округе "поселок Палана" на 2014-2015 годы". Подпрограмма "Социальная поддержка отдельных категорий граждан". Осуществление дополнительных мер социальной защиты граждан, оказавшихся в сложной жизненной ситуации</t>
  </si>
  <si>
    <t>021 21 04</t>
  </si>
  <si>
    <t>об исполнении ассигнований на реализацию целевых муниципальных программ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</si>
  <si>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</si>
  <si>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 xml:space="preserve">Муниципальная программа  "Устойчивое развитие коренных малочисленных народов Севера, Сибири и Дальнего Востока, проживающих на территории городского округа "поселок Палана" на 2014-2018 годы" </t>
  </si>
  <si>
    <t xml:space="preserve">Непрограммные расходы. Расходы за счет средств резервного фонда Правительства Камчатского края </t>
  </si>
  <si>
    <t xml:space="preserve">МП "Энергоэффективность, развитие энергетики и коммунального хозяйства, обеспечение жителей городского округа "поселок Палана" коммунальными услугами и услугами по благоустройству территорий на 2014-2018 годы". Подпрограмма  "Чистая вода в городском округе "поселок Палана", за счет субсидии из краевого бюджета </t>
  </si>
  <si>
    <t>об исполнении расходов  бюджета городского округа "поселок  Палана" за 2014 год по разделам и                                                                                     подразделам классификации расходов бюджетов</t>
  </si>
  <si>
    <t>субсидии на реализацию подпрограммы "Энергосбережение и повышение энергетической эффективности в Камчатском крае ", приобретение и доставка котлов для котельной "Совхоз" городского округа   "поселок Палана"</t>
  </si>
  <si>
    <t>субсидии на реализацию подпрограммы "Энергоэффективность, развитие энергетики и коммунального хозяйства, обеспечение жителей населенных пунктов Камчатского края коммунальными услугами и услугами по благоустройству территорий на 2014-2018 годы", подпрограмма "Благоустройство территорий муниципальных образований".</t>
  </si>
  <si>
    <t>00 219 00000 00 0000 151</t>
  </si>
  <si>
    <t xml:space="preserve">ВОЗВРАТ ОСТАТКОВ СУБСИДИИ, СУБВЕНЦИЙ И ИНЫХ МЕЖБЮДЖЕТНЫХ ТРАНСФЕРТОВ , ИМЕЮЩИХ ЦЕЛЕВОЕ НАЗНАЧЕНИЕ, ПРОШЛЫХ ЛЕТ </t>
  </si>
  <si>
    <t>Приложение №3</t>
  </si>
  <si>
    <t xml:space="preserve"> Подпрограмма  "Благоустройство территории  городского округа "поселок Палана"</t>
  </si>
  <si>
    <t>Подпрограмма  "Энергосбережение и повышение энергетической эффективности в городском округе "поселок Палана"</t>
  </si>
  <si>
    <t xml:space="preserve">Подпрограмма  "Чистая вода в городском округе "поселок Палана" </t>
  </si>
  <si>
    <t>Подпрограмма  "Благоустройство территории  городского округа "поселок Палана"</t>
  </si>
  <si>
    <t xml:space="preserve">Функционирование высшего должностного лица субъекта Российской Федерации и муниципального образования </t>
  </si>
  <si>
    <t>0314</t>
  </si>
  <si>
    <t xml:space="preserve">в том числе за счет средств федерального бюджета </t>
  </si>
  <si>
    <t>13</t>
  </si>
  <si>
    <t xml:space="preserve">Другие вопросы в области культуры, кинематографии </t>
  </si>
  <si>
    <t>10.</t>
  </si>
  <si>
    <t>на 2013 год и на плановый период 2014 и 2015 годов"</t>
  </si>
  <si>
    <t>Муниципальная программа "Социальная поддержка граждан в городском округе "поселок Палана" на 2014-2015 годы". Подпрограмма "Социальная поддержка отдельных категорий граждан". Единовременные выплаты отдельным категориям граждан, проживающих в городском округе "поселок Палана", в связи с проведением мероприятий, посвященных дням воинской славы России, праздничным, памятным и иным значимым датам</t>
  </si>
  <si>
    <t>021 21 05</t>
  </si>
  <si>
    <t>Ремонт здания расположенного по адресу: Камчатский край , Тигильский район, пгт.Палана ул.Поротова 24</t>
  </si>
  <si>
    <t xml:space="preserve">Субсидии юридическим лицам (кроме некоммерческих организаций), индивидуальным предпринимателям, физическим лицам  </t>
  </si>
  <si>
    <t>071 50 64</t>
  </si>
  <si>
    <t>Непрограммные расходы.Ремонт здания, расположенного по адресу: Камчатский край, Тигильский район, пгт. Палана , ул.Поротова д.24 за счет средств иных межбюджетных трансфертов из бюджета Камчатского края</t>
  </si>
  <si>
    <t>990 40 52</t>
  </si>
  <si>
    <t>Раздел и подраздел</t>
  </si>
  <si>
    <t>Финансовое управление  администрации городского округа "поселок Палана"</t>
  </si>
  <si>
    <t>0106</t>
  </si>
  <si>
    <t>0701</t>
  </si>
  <si>
    <t>Администрация городского округа "поселок Палана"</t>
  </si>
  <si>
    <t>0102</t>
  </si>
  <si>
    <t xml:space="preserve"> Непрограммные расходы. Глава муниципального образования</t>
  </si>
  <si>
    <t>0111</t>
  </si>
  <si>
    <t>МП "Развитие малого предпринимательства на территории городского округа "поселок Палана" ан 2014-2018 годы"</t>
  </si>
  <si>
    <t>Муниципальная пмрограмма  "Устойчивое развитие коренных малочисленных народов Севера, Сибири и Дальнего Востока, проживающих на территории городского  округа "поселок Палана" на 2014-2018 годы" за счет иных межбюджетных трансфертов из федерального бюджета</t>
  </si>
  <si>
    <t>Муниципальная программа "Устойчивое развитие коренных малочисленных народов Севера, Сибири и Дальнего Востока, проживающих на территории городского  округа "поселок Палана" на 2014-2018 годы" за счет иных межбюджетных трансфертов из краевого бюджета</t>
  </si>
  <si>
    <t>0203</t>
  </si>
  <si>
    <t>Непрограммные расходы. За счет субвенции на осуществление первичного воинского учета на территориях, где отсутствуют военные комиссариаты</t>
  </si>
  <si>
    <t>0304</t>
  </si>
  <si>
    <t>0309</t>
  </si>
  <si>
    <t>Дорожное хозяйство</t>
  </si>
  <si>
    <t>0501</t>
  </si>
  <si>
    <t xml:space="preserve"> Непрограммные расходы. Мероприятия в области жилищного хозяйства </t>
  </si>
  <si>
    <t>990 11 17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</si>
</sst>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00"/>
    <numFmt numFmtId="166" formatCode="#,##0.000000"/>
    <numFmt numFmtId="167" formatCode="#,##0.0_р_.;[Red]\-#,##0.0_р_."/>
    <numFmt numFmtId="168" formatCode="0.0"/>
    <numFmt numFmtId="169" formatCode="0.00000"/>
    <numFmt numFmtId="170" formatCode="0.0000"/>
    <numFmt numFmtId="171" formatCode="0.000"/>
    <numFmt numFmtId="172" formatCode="0.000000"/>
    <numFmt numFmtId="173" formatCode="#,##0.0000"/>
    <numFmt numFmtId="174" formatCode="#,##0.000"/>
    <numFmt numFmtId="175" formatCode="0.0000000"/>
    <numFmt numFmtId="176" formatCode="0.00000000"/>
    <numFmt numFmtId="177" formatCode="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_(* #,##0.00_);_(* \(#,##0.00\);_(* &quot;-&quot;??_);_(@_)"/>
    <numFmt numFmtId="183" formatCode="#,##0.0000000"/>
    <numFmt numFmtId="184" formatCode="#,##0.00000000"/>
    <numFmt numFmtId="185" formatCode="#,##0.000000000"/>
    <numFmt numFmtId="186" formatCode="#,##0.0000000000"/>
    <numFmt numFmtId="187" formatCode="#,##0.00000000000"/>
    <numFmt numFmtId="188" formatCode="_-* #,##0.000_р_._-;\-* #,##0.000_р_._-;_-* &quot;-&quot;??_р_._-;_-@_-"/>
  </numFmts>
  <fonts count="42">
    <font>
      <sz val="10"/>
      <name val="Arial Cyr"/>
      <family val="0"/>
    </font>
    <font>
      <sz val="11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0"/>
      <name val="Helv"/>
      <family val="0"/>
    </font>
    <font>
      <b/>
      <sz val="10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b/>
      <i/>
      <sz val="10"/>
      <name val="Times New Roman"/>
      <family val="1"/>
    </font>
    <font>
      <sz val="10"/>
      <name val="Times New Roman CYR"/>
      <family val="1"/>
    </font>
    <font>
      <b/>
      <sz val="9"/>
      <name val="Times New Roman CYR"/>
      <family val="1"/>
    </font>
    <font>
      <sz val="9"/>
      <name val="Times New Roman Cyr"/>
      <family val="1"/>
    </font>
    <font>
      <b/>
      <sz val="11"/>
      <name val="Times New Roman Cyr"/>
      <family val="1"/>
    </font>
    <font>
      <sz val="12"/>
      <name val="Arial Cyr"/>
      <family val="0"/>
    </font>
    <font>
      <sz val="9"/>
      <name val="Arial Cyr"/>
      <family val="0"/>
    </font>
    <font>
      <sz val="11"/>
      <name val="Times New Roman CE"/>
      <family val="1"/>
    </font>
    <font>
      <sz val="11"/>
      <name val="Times New Roman Cyr"/>
      <family val="0"/>
    </font>
    <font>
      <sz val="10"/>
      <name val="Arial"/>
      <family val="0"/>
    </font>
    <font>
      <b/>
      <i/>
      <sz val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Helv"/>
      <family val="0"/>
    </font>
    <font>
      <i/>
      <sz val="12"/>
      <name val="Times New Roman"/>
      <family val="1"/>
    </font>
    <font>
      <i/>
      <sz val="11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 Cyr"/>
      <family val="1"/>
    </font>
    <font>
      <b/>
      <sz val="9"/>
      <name val="Arial Cyr"/>
      <family val="2"/>
    </font>
    <font>
      <b/>
      <sz val="11"/>
      <name val="Arial Cyr"/>
      <family val="2"/>
    </font>
    <font>
      <b/>
      <sz val="10"/>
      <name val="Times New Roman CYR"/>
      <family val="1"/>
    </font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sz val="14"/>
      <name val="Times New Roman"/>
      <family val="1"/>
    </font>
    <font>
      <sz val="14"/>
      <name val="Times New Roman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9">
    <xf numFmtId="0" fontId="1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8">
    <xf numFmtId="0" fontId="0" fillId="0" borderId="0" xfId="0" applyAlignment="1">
      <alignment/>
    </xf>
    <xf numFmtId="49" fontId="1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49" fontId="17" fillId="0" borderId="0" xfId="0" applyNumberFormat="1" applyFont="1" applyFill="1" applyAlignment="1">
      <alignment/>
    </xf>
    <xf numFmtId="0" fontId="10" fillId="0" borderId="0" xfId="0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4" fontId="22" fillId="0" borderId="0" xfId="0" applyNumberFormat="1" applyFont="1" applyAlignment="1">
      <alignment/>
    </xf>
    <xf numFmtId="4" fontId="2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3" fillId="0" borderId="0" xfId="0" applyFont="1" applyFill="1" applyAlignment="1">
      <alignment horizontal="right" wrapText="1"/>
    </xf>
    <xf numFmtId="0" fontId="23" fillId="0" borderId="0" xfId="0" applyFont="1" applyFill="1" applyAlignment="1">
      <alignment horizontal="center" wrapText="1"/>
    </xf>
    <xf numFmtId="4" fontId="23" fillId="0" borderId="0" xfId="0" applyNumberFormat="1" applyFont="1" applyFill="1" applyAlignment="1">
      <alignment horizontal="center" wrapText="1"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4" fontId="24" fillId="0" borderId="0" xfId="0" applyNumberFormat="1" applyFont="1" applyAlignment="1">
      <alignment horizontal="center"/>
    </xf>
    <xf numFmtId="0" fontId="2" fillId="0" borderId="1" xfId="0" applyFont="1" applyFill="1" applyBorder="1" applyAlignment="1">
      <alignment horizontal="justify" vertical="center" wrapText="1"/>
    </xf>
    <xf numFmtId="0" fontId="26" fillId="0" borderId="0" xfId="0" applyFont="1" applyAlignment="1">
      <alignment/>
    </xf>
    <xf numFmtId="0" fontId="5" fillId="0" borderId="1" xfId="0" applyFont="1" applyFill="1" applyBorder="1" applyAlignment="1">
      <alignment horizontal="justify" vertical="center" wrapText="1"/>
    </xf>
    <xf numFmtId="0" fontId="26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" fillId="0" borderId="0" xfId="20" applyFont="1">
      <alignment/>
      <protection/>
    </xf>
    <xf numFmtId="0" fontId="7" fillId="0" borderId="1" xfId="0" applyFont="1" applyFill="1" applyBorder="1" applyAlignment="1">
      <alignment horizontal="justify" vertical="center" wrapText="1"/>
    </xf>
    <xf numFmtId="0" fontId="22" fillId="0" borderId="0" xfId="0" applyFont="1" applyFill="1" applyAlignment="1">
      <alignment horizontal="center"/>
    </xf>
    <xf numFmtId="4" fontId="22" fillId="0" borderId="0" xfId="0" applyNumberFormat="1" applyFont="1" applyFill="1" applyAlignment="1">
      <alignment horizontal="center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horizontal="center"/>
    </xf>
    <xf numFmtId="0" fontId="23" fillId="0" borderId="0" xfId="0" applyFont="1" applyFill="1" applyAlignment="1">
      <alignment wrapText="1"/>
    </xf>
    <xf numFmtId="0" fontId="0" fillId="0" borderId="0" xfId="0" applyFont="1" applyAlignment="1">
      <alignment/>
    </xf>
    <xf numFmtId="0" fontId="5" fillId="0" borderId="0" xfId="0" applyFont="1" applyAlignment="1">
      <alignment horizontal="right"/>
    </xf>
    <xf numFmtId="0" fontId="29" fillId="0" borderId="0" xfId="0" applyFont="1" applyAlignment="1">
      <alignment/>
    </xf>
    <xf numFmtId="0" fontId="7" fillId="0" borderId="0" xfId="0" applyFont="1" applyAlignment="1">
      <alignment wrapText="1"/>
    </xf>
    <xf numFmtId="49" fontId="5" fillId="0" borderId="1" xfId="0" applyNumberFormat="1" applyFont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top" wrapText="1"/>
    </xf>
    <xf numFmtId="0" fontId="2" fillId="0" borderId="0" xfId="21" applyNumberFormat="1" applyFont="1" applyFill="1" applyAlignment="1">
      <alignment horizontal="center" vertical="center"/>
      <protection/>
    </xf>
    <xf numFmtId="0" fontId="6" fillId="0" borderId="0" xfId="21" applyNumberFormat="1" applyFont="1" applyFill="1" applyAlignment="1">
      <alignment horizontal="center" vertical="center"/>
      <protection/>
    </xf>
    <xf numFmtId="49" fontId="2" fillId="0" borderId="1" xfId="0" applyNumberFormat="1" applyFont="1" applyFill="1" applyBorder="1" applyAlignment="1">
      <alignment horizontal="right" wrapText="1"/>
    </xf>
    <xf numFmtId="49" fontId="30" fillId="0" borderId="1" xfId="0" applyNumberFormat="1" applyFont="1" applyFill="1" applyBorder="1" applyAlignment="1">
      <alignment horizontal="right" wrapText="1"/>
    </xf>
    <xf numFmtId="0" fontId="2" fillId="0" borderId="0" xfId="21" applyNumberFormat="1" applyFont="1" applyFill="1" applyAlignment="1">
      <alignment horizontal="left" vertical="center" wrapText="1"/>
      <protection/>
    </xf>
    <xf numFmtId="49" fontId="20" fillId="0" borderId="1" xfId="0" applyNumberFormat="1" applyFont="1" applyFill="1" applyBorder="1" applyAlignment="1">
      <alignment wrapText="1"/>
    </xf>
    <xf numFmtId="0" fontId="20" fillId="0" borderId="1" xfId="0" applyFont="1" applyFill="1" applyBorder="1" applyAlignment="1">
      <alignment wrapText="1"/>
    </xf>
    <xf numFmtId="0" fontId="9" fillId="0" borderId="1" xfId="21" applyNumberFormat="1" applyFont="1" applyFill="1" applyBorder="1" applyAlignment="1">
      <alignment horizontal="center" vertical="center" wrapText="1"/>
      <protection/>
    </xf>
    <xf numFmtId="0" fontId="2" fillId="0" borderId="1" xfId="23" applyNumberFormat="1" applyFont="1" applyFill="1" applyBorder="1" applyAlignment="1">
      <alignment horizontal="right" wrapText="1"/>
      <protection/>
    </xf>
    <xf numFmtId="49" fontId="20" fillId="0" borderId="1" xfId="22" applyNumberFormat="1" applyFont="1" applyFill="1" applyBorder="1" applyAlignment="1">
      <alignment horizontal="center" vertical="center" wrapText="1"/>
      <protection/>
    </xf>
    <xf numFmtId="0" fontId="2" fillId="0" borderId="1" xfId="0" applyFont="1" applyBorder="1" applyAlignment="1">
      <alignment horizontal="center" wrapText="1"/>
    </xf>
    <xf numFmtId="49" fontId="6" fillId="0" borderId="1" xfId="0" applyNumberFormat="1" applyFont="1" applyBorder="1" applyAlignment="1">
      <alignment horizontal="center" wrapText="1"/>
    </xf>
    <xf numFmtId="49" fontId="6" fillId="0" borderId="1" xfId="0" applyNumberFormat="1" applyFont="1" applyBorder="1" applyAlignment="1">
      <alignment horizontal="left" wrapText="1"/>
    </xf>
    <xf numFmtId="49" fontId="7" fillId="0" borderId="1" xfId="0" applyNumberFormat="1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left" wrapText="1"/>
    </xf>
    <xf numFmtId="49" fontId="5" fillId="0" borderId="1" xfId="0" applyNumberFormat="1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left" wrapText="1"/>
    </xf>
    <xf numFmtId="49" fontId="31" fillId="0" borderId="1" xfId="0" applyNumberFormat="1" applyFont="1" applyBorder="1" applyAlignment="1">
      <alignment horizontal="left" wrapText="1"/>
    </xf>
    <xf numFmtId="0" fontId="5" fillId="0" borderId="1" xfId="0" applyNumberFormat="1" applyFont="1" applyBorder="1" applyAlignment="1">
      <alignment horizontal="left" wrapText="1"/>
    </xf>
    <xf numFmtId="177" fontId="5" fillId="0" borderId="1" xfId="0" applyNumberFormat="1" applyFont="1" applyBorder="1" applyAlignment="1">
      <alignment horizontal="left" wrapText="1"/>
    </xf>
    <xf numFmtId="0" fontId="5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 wrapText="1"/>
    </xf>
    <xf numFmtId="0" fontId="31" fillId="0" borderId="1" xfId="0" applyFont="1" applyBorder="1" applyAlignment="1">
      <alignment horizontal="left" wrapText="1"/>
    </xf>
    <xf numFmtId="0" fontId="0" fillId="0" borderId="0" xfId="0" applyNumberFormat="1" applyFont="1" applyAlignment="1">
      <alignment/>
    </xf>
    <xf numFmtId="0" fontId="9" fillId="0" borderId="1" xfId="0" applyNumberFormat="1" applyFont="1" applyFill="1" applyBorder="1" applyAlignment="1">
      <alignment horizontal="justify" vertical="top" wrapText="1"/>
    </xf>
    <xf numFmtId="0" fontId="13" fillId="0" borderId="1" xfId="0" applyNumberFormat="1" applyFont="1" applyFill="1" applyBorder="1" applyAlignment="1">
      <alignment horizontal="justify" vertical="top" wrapText="1"/>
    </xf>
    <xf numFmtId="49" fontId="9" fillId="0" borderId="1" xfId="0" applyNumberFormat="1" applyFont="1" applyFill="1" applyBorder="1" applyAlignment="1">
      <alignment horizontal="center" vertical="top"/>
    </xf>
    <xf numFmtId="0" fontId="9" fillId="0" borderId="1" xfId="0" applyNumberFormat="1" applyFont="1" applyFill="1" applyBorder="1" applyAlignment="1">
      <alignment horizontal="center" vertical="top" wrapText="1"/>
    </xf>
    <xf numFmtId="0" fontId="30" fillId="0" borderId="1" xfId="0" applyNumberFormat="1" applyFont="1" applyFill="1" applyBorder="1" applyAlignment="1">
      <alignment horizontal="justify" vertical="top" wrapText="1"/>
    </xf>
    <xf numFmtId="0" fontId="32" fillId="0" borderId="1" xfId="0" applyNumberFormat="1" applyFont="1" applyFill="1" applyBorder="1" applyAlignment="1">
      <alignment horizontal="justify" vertical="top" wrapText="1"/>
    </xf>
    <xf numFmtId="0" fontId="17" fillId="0" borderId="0" xfId="0" applyFont="1" applyFill="1" applyAlignment="1">
      <alignment/>
    </xf>
    <xf numFmtId="49" fontId="24" fillId="0" borderId="0" xfId="0" applyNumberFormat="1" applyFont="1" applyFill="1" applyAlignment="1">
      <alignment/>
    </xf>
    <xf numFmtId="49" fontId="29" fillId="0" borderId="0" xfId="0" applyNumberFormat="1" applyFont="1" applyAlignment="1">
      <alignment horizontal="right"/>
    </xf>
    <xf numFmtId="0" fontId="18" fillId="0" borderId="1" xfId="0" applyFont="1" applyFill="1" applyBorder="1" applyAlignment="1">
      <alignment horizontal="center" vertical="center"/>
    </xf>
    <xf numFmtId="49" fontId="18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top" wrapText="1"/>
    </xf>
    <xf numFmtId="0" fontId="34" fillId="0" borderId="0" xfId="0" applyFont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49" fontId="19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49" fontId="19" fillId="0" borderId="1" xfId="0" applyNumberFormat="1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0" fillId="0" borderId="1" xfId="0" applyFont="1" applyFill="1" applyBorder="1" applyAlignment="1">
      <alignment horizontal="center"/>
    </xf>
    <xf numFmtId="49" fontId="20" fillId="0" borderId="1" xfId="0" applyNumberFormat="1" applyFont="1" applyFill="1" applyBorder="1" applyAlignment="1">
      <alignment horizontal="center"/>
    </xf>
    <xf numFmtId="49" fontId="20" fillId="0" borderId="1" xfId="0" applyNumberFormat="1" applyFont="1" applyFill="1" applyBorder="1" applyAlignment="1">
      <alignment/>
    </xf>
    <xf numFmtId="0" fontId="35" fillId="0" borderId="0" xfId="0" applyFont="1" applyAlignment="1">
      <alignment/>
    </xf>
    <xf numFmtId="49" fontId="24" fillId="0" borderId="1" xfId="0" applyNumberFormat="1" applyFont="1" applyFill="1" applyBorder="1" applyAlignment="1">
      <alignment horizontal="center"/>
    </xf>
    <xf numFmtId="49" fontId="24" fillId="0" borderId="1" xfId="0" applyNumberFormat="1" applyFont="1" applyFill="1" applyBorder="1" applyAlignment="1">
      <alignment wrapText="1"/>
    </xf>
    <xf numFmtId="0" fontId="24" fillId="0" borderId="1" xfId="0" applyFont="1" applyFill="1" applyBorder="1" applyAlignment="1">
      <alignment horizontal="center"/>
    </xf>
    <xf numFmtId="49" fontId="24" fillId="0" borderId="1" xfId="0" applyNumberFormat="1" applyFont="1" applyFill="1" applyBorder="1" applyAlignment="1">
      <alignment horizontal="center"/>
    </xf>
    <xf numFmtId="0" fontId="35" fillId="0" borderId="0" xfId="0" applyFont="1" applyFill="1" applyAlignment="1">
      <alignment/>
    </xf>
    <xf numFmtId="49" fontId="24" fillId="0" borderId="1" xfId="0" applyNumberFormat="1" applyFont="1" applyFill="1" applyBorder="1" applyAlignment="1">
      <alignment wrapText="1"/>
    </xf>
    <xf numFmtId="49" fontId="5" fillId="0" borderId="1" xfId="0" applyNumberFormat="1" applyFont="1" applyFill="1" applyBorder="1" applyAlignment="1">
      <alignment horizontal="left" vertical="center" wrapText="1"/>
    </xf>
    <xf numFmtId="49" fontId="20" fillId="0" borderId="1" xfId="0" applyNumberFormat="1" applyFont="1" applyFill="1" applyBorder="1" applyAlignment="1">
      <alignment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/>
    </xf>
    <xf numFmtId="0" fontId="35" fillId="0" borderId="0" xfId="0" applyFont="1" applyAlignment="1">
      <alignment/>
    </xf>
    <xf numFmtId="0" fontId="24" fillId="0" borderId="1" xfId="0" applyFont="1" applyFill="1" applyBorder="1" applyAlignment="1">
      <alignment horizontal="left" wrapText="1"/>
    </xf>
    <xf numFmtId="49" fontId="5" fillId="0" borderId="1" xfId="0" applyNumberFormat="1" applyFont="1" applyFill="1" applyBorder="1" applyAlignment="1">
      <alignment vertical="top" wrapText="1"/>
    </xf>
    <xf numFmtId="0" fontId="20" fillId="0" borderId="1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49" fontId="17" fillId="0" borderId="0" xfId="0" applyNumberFormat="1" applyFont="1" applyFill="1" applyBorder="1" applyAlignment="1">
      <alignment horizontal="center"/>
    </xf>
    <xf numFmtId="49" fontId="17" fillId="0" borderId="0" xfId="0" applyNumberFormat="1" applyFont="1" applyFill="1" applyBorder="1" applyAlignment="1">
      <alignment wrapText="1"/>
    </xf>
    <xf numFmtId="165" fontId="0" fillId="0" borderId="0" xfId="0" applyNumberFormat="1" applyFont="1" applyFill="1" applyAlignment="1">
      <alignment/>
    </xf>
    <xf numFmtId="49" fontId="36" fillId="0" borderId="0" xfId="0" applyNumberFormat="1" applyFont="1" applyFill="1" applyBorder="1" applyAlignment="1">
      <alignment wrapText="1"/>
    </xf>
    <xf numFmtId="4" fontId="9" fillId="0" borderId="0" xfId="0" applyNumberFormat="1" applyFont="1" applyAlignment="1">
      <alignment/>
    </xf>
    <xf numFmtId="0" fontId="36" fillId="0" borderId="0" xfId="0" applyFont="1" applyFill="1" applyBorder="1" applyAlignment="1">
      <alignment horizontal="center"/>
    </xf>
    <xf numFmtId="49" fontId="36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Fill="1" applyBorder="1" applyAlignment="1">
      <alignment wrapText="1"/>
    </xf>
    <xf numFmtId="0" fontId="17" fillId="0" borderId="0" xfId="0" applyFont="1" applyFill="1" applyBorder="1" applyAlignment="1">
      <alignment/>
    </xf>
    <xf numFmtId="49" fontId="17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165" fontId="7" fillId="0" borderId="1" xfId="0" applyNumberFormat="1" applyFont="1" applyFill="1" applyBorder="1" applyAlignment="1">
      <alignment horizontal="right"/>
    </xf>
    <xf numFmtId="165" fontId="5" fillId="0" borderId="1" xfId="0" applyNumberFormat="1" applyFont="1" applyBorder="1" applyAlignment="1">
      <alignment horizontal="right"/>
    </xf>
    <xf numFmtId="165" fontId="5" fillId="0" borderId="1" xfId="0" applyNumberFormat="1" applyFont="1" applyFill="1" applyBorder="1" applyAlignment="1">
      <alignment horizontal="right"/>
    </xf>
    <xf numFmtId="165" fontId="7" fillId="0" borderId="1" xfId="0" applyNumberFormat="1" applyFont="1" applyBorder="1" applyAlignment="1">
      <alignment horizontal="right"/>
    </xf>
    <xf numFmtId="165" fontId="7" fillId="0" borderId="1" xfId="0" applyNumberFormat="1" applyFont="1" applyFill="1" applyBorder="1" applyAlignment="1">
      <alignment horizontal="right" wrapText="1"/>
    </xf>
    <xf numFmtId="49" fontId="7" fillId="0" borderId="2" xfId="0" applyNumberFormat="1" applyFont="1" applyFill="1" applyBorder="1" applyAlignment="1">
      <alignment horizontal="left" wrapText="1"/>
    </xf>
    <xf numFmtId="165" fontId="5" fillId="0" borderId="1" xfId="0" applyNumberFormat="1" applyFont="1" applyFill="1" applyBorder="1" applyAlignment="1">
      <alignment horizontal="right" wrapText="1"/>
    </xf>
    <xf numFmtId="165" fontId="31" fillId="0" borderId="1" xfId="0" applyNumberFormat="1" applyFont="1" applyFill="1" applyBorder="1" applyAlignment="1">
      <alignment horizontal="right" wrapText="1"/>
    </xf>
    <xf numFmtId="169" fontId="30" fillId="0" borderId="1" xfId="0" applyNumberFormat="1" applyFont="1" applyFill="1" applyBorder="1" applyAlignment="1">
      <alignment horizontal="right" wrapText="1"/>
    </xf>
    <xf numFmtId="49" fontId="7" fillId="0" borderId="2" xfId="0" applyNumberFormat="1" applyFont="1" applyFill="1" applyBorder="1" applyAlignment="1">
      <alignment horizontal="center" wrapText="1"/>
    </xf>
    <xf numFmtId="165" fontId="6" fillId="0" borderId="1" xfId="0" applyNumberFormat="1" applyFont="1" applyFill="1" applyBorder="1" applyAlignment="1">
      <alignment horizontal="right" wrapText="1"/>
    </xf>
    <xf numFmtId="0" fontId="30" fillId="0" borderId="3" xfId="0" applyNumberFormat="1" applyFont="1" applyFill="1" applyBorder="1" applyAlignment="1">
      <alignment horizontal="justify" vertical="top" wrapText="1"/>
    </xf>
    <xf numFmtId="0" fontId="30" fillId="0" borderId="4" xfId="0" applyNumberFormat="1" applyFont="1" applyFill="1" applyBorder="1" applyAlignment="1">
      <alignment horizontal="justify" vertical="top" wrapText="1"/>
    </xf>
    <xf numFmtId="49" fontId="5" fillId="0" borderId="1" xfId="0" applyNumberFormat="1" applyFont="1" applyFill="1" applyBorder="1" applyAlignment="1">
      <alignment horizontal="right" wrapText="1"/>
    </xf>
    <xf numFmtId="49" fontId="2" fillId="0" borderId="1" xfId="0" applyNumberFormat="1" applyFont="1" applyFill="1" applyBorder="1" applyAlignment="1">
      <alignment horizontal="center" vertical="top"/>
    </xf>
    <xf numFmtId="49" fontId="2" fillId="0" borderId="5" xfId="0" applyNumberFormat="1" applyFont="1" applyFill="1" applyBorder="1" applyAlignment="1">
      <alignment horizontal="center" vertical="top"/>
    </xf>
    <xf numFmtId="0" fontId="2" fillId="0" borderId="1" xfId="23" applyNumberFormat="1" applyFont="1" applyFill="1" applyBorder="1" applyAlignment="1">
      <alignment horizontal="center" vertical="top" wrapText="1"/>
      <protection/>
    </xf>
    <xf numFmtId="0" fontId="9" fillId="0" borderId="1" xfId="0" applyFont="1" applyBorder="1" applyAlignment="1">
      <alignment horizontal="center"/>
    </xf>
    <xf numFmtId="49" fontId="7" fillId="2" borderId="6" xfId="18" applyNumberFormat="1" applyFont="1" applyFill="1" applyBorder="1" applyAlignment="1">
      <alignment horizontal="right"/>
      <protection/>
    </xf>
    <xf numFmtId="49" fontId="7" fillId="0" borderId="1" xfId="0" applyNumberFormat="1" applyFont="1" applyFill="1" applyBorder="1" applyAlignment="1">
      <alignment horizontal="right" wrapText="1"/>
    </xf>
    <xf numFmtId="49" fontId="3" fillId="0" borderId="1" xfId="0" applyNumberFormat="1" applyFont="1" applyFill="1" applyBorder="1" applyAlignment="1">
      <alignment horizontal="right" wrapText="1"/>
    </xf>
    <xf numFmtId="165" fontId="3" fillId="0" borderId="1" xfId="0" applyNumberFormat="1" applyFont="1" applyFill="1" applyBorder="1" applyAlignment="1">
      <alignment horizontal="right"/>
    </xf>
    <xf numFmtId="49" fontId="9" fillId="0" borderId="1" xfId="0" applyNumberFormat="1" applyFont="1" applyFill="1" applyBorder="1" applyAlignment="1">
      <alignment horizontal="right" wrapText="1"/>
    </xf>
    <xf numFmtId="165" fontId="9" fillId="0" borderId="1" xfId="0" applyNumberFormat="1" applyFont="1" applyFill="1" applyBorder="1" applyAlignment="1">
      <alignment horizontal="right"/>
    </xf>
    <xf numFmtId="49" fontId="7" fillId="0" borderId="3" xfId="0" applyNumberFormat="1" applyFont="1" applyFill="1" applyBorder="1" applyAlignment="1">
      <alignment horizontal="right" wrapText="1"/>
    </xf>
    <xf numFmtId="165" fontId="3" fillId="0" borderId="1" xfId="0" applyNumberFormat="1" applyFont="1" applyBorder="1" applyAlignment="1">
      <alignment horizontal="right"/>
    </xf>
    <xf numFmtId="49" fontId="5" fillId="0" borderId="3" xfId="0" applyNumberFormat="1" applyFont="1" applyFill="1" applyBorder="1" applyAlignment="1">
      <alignment horizontal="right" wrapText="1"/>
    </xf>
    <xf numFmtId="165" fontId="9" fillId="0" borderId="1" xfId="0" applyNumberFormat="1" applyFont="1" applyBorder="1" applyAlignment="1">
      <alignment horizontal="right"/>
    </xf>
    <xf numFmtId="49" fontId="9" fillId="0" borderId="3" xfId="0" applyNumberFormat="1" applyFont="1" applyFill="1" applyBorder="1" applyAlignment="1">
      <alignment horizontal="right" wrapText="1"/>
    </xf>
    <xf numFmtId="165" fontId="9" fillId="0" borderId="3" xfId="0" applyNumberFormat="1" applyFont="1" applyBorder="1" applyAlignment="1">
      <alignment horizontal="right"/>
    </xf>
    <xf numFmtId="165" fontId="3" fillId="0" borderId="1" xfId="0" applyNumberFormat="1" applyFont="1" applyFill="1" applyBorder="1" applyAlignment="1">
      <alignment horizontal="right" wrapText="1"/>
    </xf>
    <xf numFmtId="49" fontId="14" fillId="0" borderId="1" xfId="0" applyNumberFormat="1" applyFont="1" applyFill="1" applyBorder="1" applyAlignment="1">
      <alignment horizontal="right" wrapText="1"/>
    </xf>
    <xf numFmtId="165" fontId="14" fillId="0" borderId="1" xfId="0" applyNumberFormat="1" applyFont="1" applyFill="1" applyBorder="1" applyAlignment="1">
      <alignment horizontal="right"/>
    </xf>
    <xf numFmtId="2" fontId="9" fillId="0" borderId="1" xfId="0" applyNumberFormat="1" applyFont="1" applyFill="1" applyBorder="1" applyAlignment="1">
      <alignment horizontal="right" wrapText="1"/>
    </xf>
    <xf numFmtId="49" fontId="16" fillId="0" borderId="1" xfId="0" applyNumberFormat="1" applyFont="1" applyFill="1" applyBorder="1" applyAlignment="1">
      <alignment horizontal="right" wrapText="1"/>
    </xf>
    <xf numFmtId="49" fontId="3" fillId="0" borderId="1" xfId="0" applyNumberFormat="1" applyFont="1" applyFill="1" applyBorder="1" applyAlignment="1">
      <alignment horizontal="right"/>
    </xf>
    <xf numFmtId="49" fontId="9" fillId="0" borderId="1" xfId="0" applyNumberFormat="1" applyFont="1" applyFill="1" applyBorder="1" applyAlignment="1">
      <alignment horizontal="right"/>
    </xf>
    <xf numFmtId="0" fontId="9" fillId="0" borderId="1" xfId="0" applyFont="1" applyFill="1" applyBorder="1" applyAlignment="1">
      <alignment horizontal="right"/>
    </xf>
    <xf numFmtId="49" fontId="2" fillId="0" borderId="3" xfId="0" applyNumberFormat="1" applyFont="1" applyFill="1" applyBorder="1" applyAlignment="1">
      <alignment horizontal="center" vertical="top"/>
    </xf>
    <xf numFmtId="165" fontId="9" fillId="0" borderId="1" xfId="0" applyNumberFormat="1" applyFont="1" applyFill="1" applyBorder="1" applyAlignment="1">
      <alignment horizontal="right" wrapText="1"/>
    </xf>
    <xf numFmtId="0" fontId="9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0" borderId="1" xfId="0" applyNumberFormat="1" applyFont="1" applyFill="1" applyBorder="1" applyAlignment="1">
      <alignment horizontal="center" vertical="top"/>
    </xf>
    <xf numFmtId="0" fontId="2" fillId="0" borderId="1" xfId="0" applyNumberFormat="1" applyFont="1" applyFill="1" applyBorder="1" applyAlignment="1">
      <alignment horizontal="justify" vertical="top" wrapText="1"/>
    </xf>
    <xf numFmtId="169" fontId="2" fillId="0" borderId="1" xfId="0" applyNumberFormat="1" applyFont="1" applyFill="1" applyBorder="1" applyAlignment="1">
      <alignment horizontal="right" wrapText="1"/>
    </xf>
    <xf numFmtId="0" fontId="30" fillId="0" borderId="1" xfId="0" applyNumberFormat="1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justify" vertical="top" wrapText="1"/>
    </xf>
    <xf numFmtId="0" fontId="2" fillId="0" borderId="1" xfId="23" applyNumberFormat="1" applyFont="1" applyFill="1" applyBorder="1" applyAlignment="1">
      <alignment horizontal="left" vertical="center" wrapText="1"/>
      <protection/>
    </xf>
    <xf numFmtId="169" fontId="2" fillId="0" borderId="1" xfId="23" applyNumberFormat="1" applyFont="1" applyFill="1" applyBorder="1" applyAlignment="1">
      <alignment horizontal="right" wrapText="1"/>
      <protection/>
    </xf>
    <xf numFmtId="0" fontId="3" fillId="0" borderId="1" xfId="0" applyFont="1" applyFill="1" applyBorder="1" applyAlignment="1">
      <alignment horizontal="justify"/>
    </xf>
    <xf numFmtId="0" fontId="5" fillId="0" borderId="1" xfId="0" applyFont="1" applyBorder="1" applyAlignment="1">
      <alignment vertical="top" wrapText="1"/>
    </xf>
    <xf numFmtId="49" fontId="2" fillId="0" borderId="1" xfId="0" applyNumberFormat="1" applyFont="1" applyBorder="1" applyAlignment="1">
      <alignment horizontal="center" wrapText="1"/>
    </xf>
    <xf numFmtId="177" fontId="2" fillId="0" borderId="1" xfId="0" applyNumberFormat="1" applyFont="1" applyBorder="1" applyAlignment="1">
      <alignment horizontal="left" wrapText="1"/>
    </xf>
    <xf numFmtId="49" fontId="33" fillId="0" borderId="1" xfId="0" applyNumberFormat="1" applyFont="1" applyFill="1" applyBorder="1" applyAlignment="1">
      <alignment/>
    </xf>
    <xf numFmtId="0" fontId="3" fillId="0" borderId="1" xfId="0" applyFont="1" applyFill="1" applyBorder="1" applyAlignment="1">
      <alignment horizontal="justify" vertical="top"/>
    </xf>
    <xf numFmtId="0" fontId="3" fillId="0" borderId="1" xfId="0" applyNumberFormat="1" applyFont="1" applyFill="1" applyBorder="1" applyAlignment="1">
      <alignment horizontal="justify" vertical="top" wrapText="1"/>
    </xf>
    <xf numFmtId="0" fontId="3" fillId="0" borderId="1" xfId="0" applyNumberFormat="1" applyFont="1" applyFill="1" applyBorder="1" applyAlignment="1">
      <alignment horizontal="justify" vertical="top" wrapText="1"/>
    </xf>
    <xf numFmtId="0" fontId="9" fillId="0" borderId="1" xfId="0" applyNumberFormat="1" applyFont="1" applyFill="1" applyBorder="1" applyAlignment="1">
      <alignment horizontal="justify" vertical="top" wrapText="1"/>
    </xf>
    <xf numFmtId="0" fontId="9" fillId="0" borderId="1" xfId="0" applyNumberFormat="1" applyFont="1" applyFill="1" applyBorder="1" applyAlignment="1">
      <alignment horizontal="left" vertical="top" wrapText="1"/>
    </xf>
    <xf numFmtId="0" fontId="13" fillId="0" borderId="1" xfId="0" applyNumberFormat="1" applyFont="1" applyFill="1" applyBorder="1" applyAlignment="1">
      <alignment horizontal="left" vertical="top" wrapText="1"/>
    </xf>
    <xf numFmtId="0" fontId="12" fillId="0" borderId="1" xfId="0" applyNumberFormat="1" applyFont="1" applyFill="1" applyBorder="1" applyAlignment="1">
      <alignment horizontal="justify" vertical="top" wrapText="1"/>
    </xf>
    <xf numFmtId="0" fontId="13" fillId="0" borderId="3" xfId="0" applyNumberFormat="1" applyFont="1" applyFill="1" applyBorder="1" applyAlignment="1">
      <alignment horizontal="justify" vertical="top" wrapText="1"/>
    </xf>
    <xf numFmtId="0" fontId="9" fillId="0" borderId="1" xfId="0" applyNumberFormat="1" applyFont="1" applyFill="1" applyBorder="1" applyAlignment="1">
      <alignment horizontal="left" vertical="top" wrapText="1"/>
    </xf>
    <xf numFmtId="0" fontId="15" fillId="0" borderId="1" xfId="0" applyNumberFormat="1" applyFont="1" applyFill="1" applyBorder="1" applyAlignment="1">
      <alignment horizontal="justify" vertical="top" wrapText="1"/>
    </xf>
    <xf numFmtId="49" fontId="7" fillId="2" borderId="6" xfId="18" applyNumberFormat="1" applyFont="1" applyFill="1" applyBorder="1" applyAlignment="1">
      <alignment horizontal="left" vertical="top" wrapText="1"/>
      <protection/>
    </xf>
    <xf numFmtId="0" fontId="16" fillId="0" borderId="1" xfId="0" applyFont="1" applyFill="1" applyBorder="1" applyAlignment="1">
      <alignment horizontal="justify" vertical="top"/>
    </xf>
    <xf numFmtId="0" fontId="9" fillId="0" borderId="1" xfId="0" applyNumberFormat="1" applyFont="1" applyFill="1" applyBorder="1" applyAlignment="1">
      <alignment vertical="top" wrapText="1"/>
    </xf>
    <xf numFmtId="0" fontId="13" fillId="0" borderId="1" xfId="0" applyNumberFormat="1" applyFont="1" applyFill="1" applyBorder="1" applyAlignment="1">
      <alignment horizontal="justify" vertical="top" wrapText="1"/>
    </xf>
    <xf numFmtId="0" fontId="9" fillId="0" borderId="4" xfId="0" applyNumberFormat="1" applyFont="1" applyFill="1" applyBorder="1" applyAlignment="1">
      <alignment horizontal="justify" vertical="top" wrapText="1"/>
    </xf>
    <xf numFmtId="0" fontId="9" fillId="0" borderId="1" xfId="0" applyFont="1" applyFill="1" applyBorder="1" applyAlignment="1">
      <alignment horizontal="justify" vertical="top"/>
    </xf>
    <xf numFmtId="0" fontId="9" fillId="0" borderId="7" xfId="0" applyNumberFormat="1" applyFont="1" applyFill="1" applyBorder="1" applyAlignment="1">
      <alignment horizontal="justify" vertical="top" wrapText="1"/>
    </xf>
    <xf numFmtId="0" fontId="14" fillId="0" borderId="1" xfId="0" applyNumberFormat="1" applyFont="1" applyFill="1" applyBorder="1" applyAlignment="1">
      <alignment horizontal="justify" vertical="top" wrapText="1"/>
    </xf>
    <xf numFmtId="0" fontId="9" fillId="0" borderId="1" xfId="0" applyNumberFormat="1" applyFont="1" applyFill="1" applyBorder="1" applyAlignment="1">
      <alignment horizontal="justify" vertical="top" wrapText="1"/>
    </xf>
    <xf numFmtId="0" fontId="3" fillId="0" borderId="1" xfId="0" applyNumberFormat="1" applyFont="1" applyFill="1" applyBorder="1" applyAlignment="1">
      <alignment horizontal="justify" vertical="top"/>
    </xf>
    <xf numFmtId="0" fontId="38" fillId="0" borderId="0" xfId="19" applyNumberFormat="1" applyFont="1" applyBorder="1" applyAlignment="1">
      <alignment wrapText="1"/>
      <protection/>
    </xf>
    <xf numFmtId="0" fontId="9" fillId="0" borderId="8" xfId="19" applyNumberFormat="1" applyFont="1" applyBorder="1" applyAlignment="1">
      <alignment wrapText="1"/>
      <protection/>
    </xf>
    <xf numFmtId="0" fontId="9" fillId="0" borderId="1" xfId="19" applyNumberFormat="1" applyFont="1" applyBorder="1" applyAlignment="1">
      <alignment wrapText="1"/>
      <protection/>
    </xf>
    <xf numFmtId="169" fontId="9" fillId="0" borderId="1" xfId="19" applyNumberFormat="1" applyFont="1" applyBorder="1" applyAlignment="1">
      <alignment wrapText="1"/>
      <protection/>
    </xf>
    <xf numFmtId="169" fontId="39" fillId="0" borderId="3" xfId="19" applyNumberFormat="1" applyFont="1" applyBorder="1" applyAlignment="1">
      <alignment wrapText="1"/>
      <protection/>
    </xf>
    <xf numFmtId="2" fontId="9" fillId="0" borderId="1" xfId="0" applyNumberFormat="1" applyFont="1" applyFill="1" applyBorder="1" applyAlignment="1">
      <alignment horizontal="justify" vertical="top" wrapText="1"/>
    </xf>
    <xf numFmtId="2" fontId="0" fillId="0" borderId="0" xfId="0" applyNumberFormat="1" applyAlignment="1">
      <alignment/>
    </xf>
    <xf numFmtId="0" fontId="3" fillId="0" borderId="5" xfId="0" applyFont="1" applyFill="1" applyBorder="1" applyAlignment="1">
      <alignment horizontal="justify" vertical="top"/>
    </xf>
    <xf numFmtId="49" fontId="5" fillId="0" borderId="5" xfId="0" applyNumberFormat="1" applyFont="1" applyFill="1" applyBorder="1" applyAlignment="1">
      <alignment horizontal="right" wrapText="1"/>
    </xf>
    <xf numFmtId="49" fontId="9" fillId="0" borderId="5" xfId="0" applyNumberFormat="1" applyFont="1" applyFill="1" applyBorder="1" applyAlignment="1">
      <alignment horizontal="right" wrapText="1"/>
    </xf>
    <xf numFmtId="165" fontId="3" fillId="0" borderId="5" xfId="0" applyNumberFormat="1" applyFont="1" applyFill="1" applyBorder="1" applyAlignment="1">
      <alignment horizontal="right"/>
    </xf>
    <xf numFmtId="0" fontId="9" fillId="0" borderId="1" xfId="0" applyFont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justify" vertical="top" wrapText="1"/>
    </xf>
    <xf numFmtId="2" fontId="12" fillId="0" borderId="1" xfId="0" applyNumberFormat="1" applyFont="1" applyFill="1" applyBorder="1" applyAlignment="1">
      <alignment horizontal="justify" vertical="top" wrapText="1"/>
    </xf>
    <xf numFmtId="2" fontId="13" fillId="0" borderId="1" xfId="0" applyNumberFormat="1" applyFont="1" applyFill="1" applyBorder="1" applyAlignment="1">
      <alignment horizontal="justify" vertical="top" wrapText="1"/>
    </xf>
    <xf numFmtId="2" fontId="3" fillId="0" borderId="1" xfId="0" applyNumberFormat="1" applyFont="1" applyFill="1" applyBorder="1" applyAlignment="1">
      <alignment horizontal="justify" vertical="top" wrapText="1"/>
    </xf>
    <xf numFmtId="2" fontId="9" fillId="0" borderId="1" xfId="0" applyNumberFormat="1" applyFont="1" applyFill="1" applyBorder="1" applyAlignment="1">
      <alignment horizontal="justify" vertical="top" wrapText="1"/>
    </xf>
    <xf numFmtId="2" fontId="9" fillId="0" borderId="4" xfId="0" applyNumberFormat="1" applyFont="1" applyFill="1" applyBorder="1" applyAlignment="1">
      <alignment horizontal="justify" vertical="top" wrapText="1"/>
    </xf>
    <xf numFmtId="2" fontId="13" fillId="0" borderId="1" xfId="0" applyNumberFormat="1" applyFont="1" applyFill="1" applyBorder="1" applyAlignment="1">
      <alignment horizontal="justify" vertical="top" wrapText="1"/>
    </xf>
    <xf numFmtId="2" fontId="13" fillId="0" borderId="1" xfId="0" applyNumberFormat="1" applyFont="1" applyFill="1" applyBorder="1" applyAlignment="1">
      <alignment horizontal="justify" vertical="top"/>
    </xf>
    <xf numFmtId="2" fontId="9" fillId="0" borderId="1" xfId="19" applyNumberFormat="1" applyFont="1" applyBorder="1" applyAlignment="1">
      <alignment wrapText="1"/>
      <protection/>
    </xf>
    <xf numFmtId="2" fontId="9" fillId="0" borderId="1" xfId="0" applyNumberFormat="1" applyFont="1" applyFill="1" applyBorder="1" applyAlignment="1">
      <alignment horizontal="left" vertical="top" wrapText="1"/>
    </xf>
    <xf numFmtId="2" fontId="15" fillId="0" borderId="1" xfId="0" applyNumberFormat="1" applyFont="1" applyFill="1" applyBorder="1" applyAlignment="1">
      <alignment horizontal="justify" vertical="top" wrapText="1"/>
    </xf>
    <xf numFmtId="2" fontId="13" fillId="0" borderId="1" xfId="0" applyNumberFormat="1" applyFont="1" applyFill="1" applyBorder="1" applyAlignment="1">
      <alignment horizontal="left" vertical="top" wrapText="1"/>
    </xf>
    <xf numFmtId="2" fontId="9" fillId="0" borderId="7" xfId="0" applyNumberFormat="1" applyFont="1" applyFill="1" applyBorder="1" applyAlignment="1">
      <alignment horizontal="justify" vertical="top" wrapText="1"/>
    </xf>
    <xf numFmtId="2" fontId="14" fillId="0" borderId="1" xfId="0" applyNumberFormat="1" applyFont="1" applyFill="1" applyBorder="1" applyAlignment="1">
      <alignment horizontal="justify" vertical="top" wrapText="1"/>
    </xf>
    <xf numFmtId="2" fontId="9" fillId="0" borderId="1" xfId="0" applyNumberFormat="1" applyFont="1" applyFill="1" applyBorder="1" applyAlignment="1">
      <alignment horizontal="justify" vertical="top" wrapText="1"/>
    </xf>
    <xf numFmtId="0" fontId="16" fillId="0" borderId="3" xfId="0" applyFont="1" applyFill="1" applyBorder="1" applyAlignment="1">
      <alignment horizontal="justify" vertical="top"/>
    </xf>
    <xf numFmtId="2" fontId="13" fillId="0" borderId="3" xfId="0" applyNumberFormat="1" applyFont="1" applyFill="1" applyBorder="1" applyAlignment="1">
      <alignment horizontal="justify" vertical="top" wrapText="1"/>
    </xf>
    <xf numFmtId="2" fontId="3" fillId="0" borderId="1" xfId="0" applyNumberFormat="1" applyFont="1" applyFill="1" applyBorder="1" applyAlignment="1">
      <alignment horizontal="justify" vertical="top"/>
    </xf>
    <xf numFmtId="0" fontId="9" fillId="0" borderId="1" xfId="0" applyFont="1" applyBorder="1" applyAlignment="1">
      <alignment horizontal="right"/>
    </xf>
    <xf numFmtId="2" fontId="5" fillId="0" borderId="0" xfId="0" applyNumberFormat="1" applyFont="1" applyFill="1" applyAlignment="1">
      <alignment horizontal="right"/>
    </xf>
    <xf numFmtId="0" fontId="40" fillId="0" borderId="0" xfId="24" applyNumberFormat="1" applyFont="1" applyFill="1" applyAlignment="1">
      <alignment horizontal="center" vertical="center"/>
      <protection/>
    </xf>
    <xf numFmtId="0" fontId="40" fillId="0" borderId="0" xfId="21" applyNumberFormat="1" applyFont="1" applyFill="1" applyAlignment="1">
      <alignment horizontal="center" vertical="center" wrapText="1"/>
      <protection/>
    </xf>
    <xf numFmtId="0" fontId="40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0" fillId="0" borderId="0" xfId="24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165" fontId="20" fillId="0" borderId="1" xfId="0" applyNumberFormat="1" applyFont="1" applyFill="1" applyBorder="1" applyAlignment="1">
      <alignment/>
    </xf>
    <xf numFmtId="165" fontId="20" fillId="0" borderId="1" xfId="0" applyNumberFormat="1" applyFont="1" applyFill="1" applyBorder="1" applyAlignment="1">
      <alignment/>
    </xf>
    <xf numFmtId="165" fontId="24" fillId="0" borderId="1" xfId="0" applyNumberFormat="1" applyFont="1" applyFill="1" applyBorder="1" applyAlignment="1">
      <alignment/>
    </xf>
    <xf numFmtId="165" fontId="5" fillId="0" borderId="1" xfId="0" applyNumberFormat="1" applyFont="1" applyFill="1" applyBorder="1" applyAlignment="1">
      <alignment/>
    </xf>
    <xf numFmtId="43" fontId="20" fillId="0" borderId="1" xfId="27" applyNumberFormat="1" applyFont="1" applyFill="1" applyBorder="1" applyAlignment="1">
      <alignment/>
    </xf>
    <xf numFmtId="43" fontId="24" fillId="0" borderId="1" xfId="27" applyNumberFormat="1" applyFont="1" applyFill="1" applyBorder="1" applyAlignment="1">
      <alignment/>
    </xf>
    <xf numFmtId="43" fontId="5" fillId="0" borderId="1" xfId="27" applyNumberFormat="1" applyFont="1" applyFill="1" applyBorder="1" applyAlignment="1">
      <alignment/>
    </xf>
    <xf numFmtId="43" fontId="7" fillId="0" borderId="1" xfId="27" applyFont="1" applyFill="1" applyBorder="1" applyAlignment="1">
      <alignment horizontal="right" wrapText="1"/>
    </xf>
    <xf numFmtId="43" fontId="5" fillId="0" borderId="1" xfId="27" applyFont="1" applyFill="1" applyBorder="1" applyAlignment="1">
      <alignment horizontal="right" wrapText="1"/>
    </xf>
    <xf numFmtId="43" fontId="5" fillId="0" borderId="1" xfId="27" applyFont="1" applyBorder="1" applyAlignment="1">
      <alignment horizontal="right"/>
    </xf>
    <xf numFmtId="43" fontId="7" fillId="0" borderId="1" xfId="27" applyFont="1" applyBorder="1" applyAlignment="1">
      <alignment/>
    </xf>
    <xf numFmtId="43" fontId="5" fillId="0" borderId="1" xfId="27" applyFont="1" applyBorder="1" applyAlignment="1">
      <alignment/>
    </xf>
    <xf numFmtId="43" fontId="3" fillId="0" borderId="1" xfId="27" applyFont="1" applyFill="1" applyBorder="1" applyAlignment="1">
      <alignment horizontal="right"/>
    </xf>
    <xf numFmtId="43" fontId="9" fillId="0" borderId="1" xfId="27" applyFont="1" applyFill="1" applyBorder="1" applyAlignment="1">
      <alignment horizontal="right"/>
    </xf>
    <xf numFmtId="43" fontId="14" fillId="0" borderId="1" xfId="27" applyFont="1" applyFill="1" applyBorder="1" applyAlignment="1">
      <alignment horizontal="right"/>
    </xf>
    <xf numFmtId="43" fontId="2" fillId="0" borderId="1" xfId="27" applyFont="1" applyFill="1" applyBorder="1" applyAlignment="1">
      <alignment horizontal="right" wrapText="1"/>
    </xf>
    <xf numFmtId="0" fontId="2" fillId="0" borderId="1" xfId="21" applyNumberFormat="1" applyFont="1" applyFill="1" applyBorder="1" applyAlignment="1">
      <alignment horizontal="center" vertical="center" wrapText="1"/>
      <protection/>
    </xf>
    <xf numFmtId="49" fontId="6" fillId="0" borderId="5" xfId="0" applyNumberFormat="1" applyFont="1" applyFill="1" applyBorder="1" applyAlignment="1">
      <alignment horizontal="center" vertical="top" wrapText="1"/>
    </xf>
    <xf numFmtId="165" fontId="5" fillId="0" borderId="0" xfId="0" applyNumberFormat="1" applyFont="1" applyBorder="1" applyAlignment="1">
      <alignment horizontal="right"/>
    </xf>
    <xf numFmtId="49" fontId="5" fillId="0" borderId="5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0" fontId="40" fillId="0" borderId="0" xfId="0" applyFont="1" applyFill="1" applyAlignment="1">
      <alignment horizontal="center" wrapText="1"/>
    </xf>
    <xf numFmtId="0" fontId="41" fillId="0" borderId="0" xfId="0" applyFont="1" applyAlignment="1">
      <alignment horizontal="center" vertical="center" wrapText="1"/>
    </xf>
    <xf numFmtId="49" fontId="20" fillId="0" borderId="3" xfId="22" applyNumberFormat="1" applyFont="1" applyFill="1" applyBorder="1" applyAlignment="1">
      <alignment horizontal="center" vertical="center" wrapText="1"/>
      <protection/>
    </xf>
    <xf numFmtId="49" fontId="20" fillId="0" borderId="5" xfId="22" applyNumberFormat="1" applyFont="1" applyFill="1" applyBorder="1" applyAlignment="1">
      <alignment horizontal="center" vertical="center" wrapText="1"/>
      <protection/>
    </xf>
    <xf numFmtId="0" fontId="20" fillId="0" borderId="3" xfId="22" applyFont="1" applyFill="1" applyBorder="1" applyAlignment="1">
      <alignment horizontal="center" vertical="center" wrapText="1"/>
      <protection/>
    </xf>
    <xf numFmtId="0" fontId="20" fillId="0" borderId="5" xfId="22" applyFont="1" applyFill="1" applyBorder="1" applyAlignment="1">
      <alignment horizontal="center" vertical="center" wrapText="1"/>
      <protection/>
    </xf>
    <xf numFmtId="4" fontId="20" fillId="0" borderId="9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9" fontId="5" fillId="0" borderId="3" xfId="0" applyNumberFormat="1" applyFont="1" applyBorder="1" applyAlignment="1">
      <alignment horizontal="center" wrapText="1"/>
    </xf>
    <xf numFmtId="49" fontId="5" fillId="0" borderId="4" xfId="0" applyNumberFormat="1" applyFont="1" applyBorder="1" applyAlignment="1">
      <alignment horizontal="center" wrapText="1"/>
    </xf>
    <xf numFmtId="49" fontId="5" fillId="0" borderId="5" xfId="0" applyNumberFormat="1" applyFont="1" applyBorder="1" applyAlignment="1">
      <alignment horizont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2" fontId="5" fillId="0" borderId="0" xfId="0" applyNumberFormat="1" applyFont="1" applyFill="1" applyAlignment="1">
      <alignment horizontal="right"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9" fillId="0" borderId="0" xfId="0" applyFont="1" applyAlignment="1">
      <alignment horizontal="right"/>
    </xf>
    <xf numFmtId="0" fontId="40" fillId="0" borderId="0" xfId="0" applyFont="1" applyFill="1" applyAlignment="1">
      <alignment horizontal="center" vertical="center" wrapText="1"/>
    </xf>
    <xf numFmtId="49" fontId="41" fillId="0" borderId="0" xfId="0" applyNumberFormat="1" applyFont="1" applyFill="1" applyAlignment="1">
      <alignment horizontal="center"/>
    </xf>
    <xf numFmtId="0" fontId="9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3" xfId="0" applyNumberFormat="1" applyFont="1" applyFill="1" applyBorder="1" applyAlignment="1">
      <alignment horizontal="center" vertical="center" wrapText="1"/>
    </xf>
    <xf numFmtId="0" fontId="9" fillId="0" borderId="5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top"/>
    </xf>
    <xf numFmtId="49" fontId="2" fillId="0" borderId="4" xfId="0" applyNumberFormat="1" applyFont="1" applyFill="1" applyBorder="1" applyAlignment="1">
      <alignment horizontal="center" vertical="top"/>
    </xf>
    <xf numFmtId="49" fontId="2" fillId="0" borderId="5" xfId="0" applyNumberFormat="1" applyFont="1" applyFill="1" applyBorder="1" applyAlignment="1">
      <alignment horizontal="center" vertical="top"/>
    </xf>
    <xf numFmtId="0" fontId="5" fillId="0" borderId="3" xfId="0" applyNumberFormat="1" applyFont="1" applyFill="1" applyBorder="1" applyAlignment="1">
      <alignment horizontal="justify" vertical="top" wrapText="1"/>
    </xf>
    <xf numFmtId="0" fontId="5" fillId="0" borderId="4" xfId="0" applyNumberFormat="1" applyFont="1" applyFill="1" applyBorder="1" applyAlignment="1">
      <alignment horizontal="justify" vertical="top" wrapText="1"/>
    </xf>
    <xf numFmtId="0" fontId="5" fillId="0" borderId="5" xfId="0" applyNumberFormat="1" applyFont="1" applyFill="1" applyBorder="1" applyAlignment="1">
      <alignment horizontal="justify" vertical="top" wrapText="1"/>
    </xf>
    <xf numFmtId="0" fontId="0" fillId="0" borderId="4" xfId="0" applyFont="1" applyBorder="1" applyAlignment="1">
      <alignment horizontal="center" vertical="top"/>
    </xf>
    <xf numFmtId="0" fontId="0" fillId="0" borderId="5" xfId="0" applyFont="1" applyBorder="1" applyAlignment="1">
      <alignment horizontal="center" vertical="top"/>
    </xf>
    <xf numFmtId="0" fontId="32" fillId="0" borderId="3" xfId="0" applyNumberFormat="1" applyFont="1" applyFill="1" applyBorder="1" applyAlignment="1">
      <alignment horizontal="justify" vertical="top" wrapText="1"/>
    </xf>
    <xf numFmtId="0" fontId="32" fillId="0" borderId="5" xfId="0" applyNumberFormat="1" applyFont="1" applyFill="1" applyBorder="1" applyAlignment="1">
      <alignment horizontal="justify" vertical="top" wrapText="1"/>
    </xf>
    <xf numFmtId="49" fontId="2" fillId="0" borderId="1" xfId="0" applyNumberFormat="1" applyFont="1" applyFill="1" applyBorder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0" fontId="30" fillId="0" borderId="3" xfId="0" applyNumberFormat="1" applyFont="1" applyFill="1" applyBorder="1" applyAlignment="1">
      <alignment horizontal="justify" vertical="top" wrapText="1"/>
    </xf>
    <xf numFmtId="0" fontId="30" fillId="0" borderId="4" xfId="0" applyNumberFormat="1" applyFont="1" applyFill="1" applyBorder="1" applyAlignment="1">
      <alignment horizontal="justify" vertical="top" wrapText="1"/>
    </xf>
    <xf numFmtId="0" fontId="30" fillId="0" borderId="5" xfId="0" applyNumberFormat="1" applyFont="1" applyFill="1" applyBorder="1" applyAlignment="1">
      <alignment horizontal="justify" vertical="top" wrapText="1"/>
    </xf>
    <xf numFmtId="0" fontId="0" fillId="0" borderId="4" xfId="0" applyFont="1" applyBorder="1" applyAlignment="1">
      <alignment horizontal="justify" vertical="top" wrapText="1"/>
    </xf>
    <xf numFmtId="0" fontId="0" fillId="0" borderId="5" xfId="0" applyFont="1" applyBorder="1" applyAlignment="1">
      <alignment horizontal="justify" vertical="top" wrapText="1"/>
    </xf>
    <xf numFmtId="0" fontId="40" fillId="0" borderId="0" xfId="21" applyNumberFormat="1" applyFont="1" applyFill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40" fillId="0" borderId="0" xfId="24" applyNumberFormat="1" applyFont="1" applyFill="1" applyAlignment="1">
      <alignment horizontal="center" vertical="center"/>
      <protection/>
    </xf>
    <xf numFmtId="0" fontId="2" fillId="0" borderId="12" xfId="21" applyNumberFormat="1" applyFont="1" applyFill="1" applyBorder="1" applyAlignment="1">
      <alignment horizontal="center" vertical="center" wrapText="1"/>
      <protection/>
    </xf>
    <xf numFmtId="0" fontId="2" fillId="0" borderId="13" xfId="21" applyNumberFormat="1" applyFont="1" applyFill="1" applyBorder="1" applyAlignment="1">
      <alignment horizontal="center" vertical="center" wrapText="1"/>
      <protection/>
    </xf>
    <xf numFmtId="0" fontId="2" fillId="0" borderId="14" xfId="21" applyNumberFormat="1" applyFont="1" applyFill="1" applyBorder="1" applyAlignment="1">
      <alignment horizontal="center" vertical="center" wrapText="1"/>
      <protection/>
    </xf>
    <xf numFmtId="0" fontId="2" fillId="0" borderId="3" xfId="21" applyNumberFormat="1" applyFont="1" applyFill="1" applyBorder="1" applyAlignment="1">
      <alignment horizontal="center" vertical="center" wrapText="1"/>
      <protection/>
    </xf>
    <xf numFmtId="0" fontId="0" fillId="0" borderId="5" xfId="0" applyBorder="1" applyAlignment="1">
      <alignment horizontal="center" vertical="center" wrapText="1"/>
    </xf>
    <xf numFmtId="0" fontId="40" fillId="0" borderId="0" xfId="24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</cellXfs>
  <cellStyles count="15">
    <cellStyle name="Normal" xfId="0"/>
    <cellStyle name="Hyperlink" xfId="15"/>
    <cellStyle name="Currency" xfId="16"/>
    <cellStyle name="Currency [0]" xfId="17"/>
    <cellStyle name="Обычный 2" xfId="18"/>
    <cellStyle name="Обычный_2 разделы пр 7 " xfId="19"/>
    <cellStyle name="Обычный_Tmp4" xfId="20"/>
    <cellStyle name="Обычный_Исполнение2004" xfId="21"/>
    <cellStyle name="Обычный_Лист1" xfId="22"/>
    <cellStyle name="Обычный_Прилож 5,6" xfId="23"/>
    <cellStyle name="Обычный_ЦелПрограммыИСПОЛН" xfId="24"/>
    <cellStyle name="Followed Hyperlink" xfId="25"/>
    <cellStyle name="Percent" xfId="26"/>
    <cellStyle name="Comma" xfId="27"/>
    <cellStyle name="Comma [0]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2:E32"/>
  <sheetViews>
    <sheetView view="pageBreakPreview" zoomScale="180" zoomScaleSheetLayoutView="180" workbookViewId="0" topLeftCell="A2">
      <selection activeCell="D7" sqref="D7:E7"/>
    </sheetView>
  </sheetViews>
  <sheetFormatPr defaultColWidth="9.00390625" defaultRowHeight="12.75"/>
  <cols>
    <col min="1" max="1" width="26.875" style="14" customWidth="1"/>
    <col min="2" max="2" width="49.875" style="15" customWidth="1"/>
    <col min="3" max="3" width="17.75390625" style="17" customWidth="1"/>
    <col min="4" max="4" width="16.75390625" style="16" customWidth="1"/>
    <col min="5" max="5" width="16.75390625" style="15" customWidth="1"/>
    <col min="6" max="16384" width="9.125" style="15" customWidth="1"/>
  </cols>
  <sheetData>
    <row r="1" ht="12" hidden="1"/>
    <row r="2" spans="2:3" ht="18" customHeight="1">
      <c r="B2" s="39"/>
      <c r="C2" s="38"/>
    </row>
    <row r="3" spans="2:5" ht="14.25" customHeight="1">
      <c r="B3" s="70"/>
      <c r="C3" s="40"/>
      <c r="D3" s="40"/>
      <c r="E3" s="229" t="s">
        <v>205</v>
      </c>
    </row>
    <row r="4" spans="1:5" ht="15.75" customHeight="1">
      <c r="A4" s="18" t="s">
        <v>335</v>
      </c>
      <c r="B4" s="258" t="s">
        <v>123</v>
      </c>
      <c r="C4" s="258"/>
      <c r="D4" s="258"/>
      <c r="E4" s="258"/>
    </row>
    <row r="5" spans="1:5" ht="15.75" customHeight="1">
      <c r="A5" s="18"/>
      <c r="B5" s="258" t="s">
        <v>124</v>
      </c>
      <c r="C5" s="258"/>
      <c r="D5" s="258"/>
      <c r="E5" s="258"/>
    </row>
    <row r="6" spans="1:5" ht="15.75" customHeight="1">
      <c r="A6" s="18"/>
      <c r="B6" s="259" t="s">
        <v>187</v>
      </c>
      <c r="C6" s="259"/>
      <c r="D6" s="259"/>
      <c r="E6" s="259"/>
    </row>
    <row r="7" spans="1:5" ht="15" customHeight="1">
      <c r="A7" s="36"/>
      <c r="B7" s="70"/>
      <c r="C7" s="40"/>
      <c r="D7" s="258" t="s">
        <v>201</v>
      </c>
      <c r="E7" s="258"/>
    </row>
    <row r="8" spans="1:3" ht="15">
      <c r="A8" s="20"/>
      <c r="B8" s="19"/>
      <c r="C8" s="21"/>
    </row>
    <row r="9" spans="1:3" ht="22.5" customHeight="1">
      <c r="A9" s="20"/>
      <c r="B9" s="260" t="s">
        <v>165</v>
      </c>
      <c r="C9" s="260"/>
    </row>
    <row r="10" spans="1:5" ht="24" customHeight="1">
      <c r="A10" s="261" t="s">
        <v>166</v>
      </c>
      <c r="B10" s="261"/>
      <c r="C10" s="261"/>
      <c r="D10" s="261"/>
      <c r="E10" s="261"/>
    </row>
    <row r="11" spans="1:5" ht="21.75" customHeight="1">
      <c r="A11" s="261" t="s">
        <v>167</v>
      </c>
      <c r="B11" s="261"/>
      <c r="C11" s="261"/>
      <c r="D11" s="261"/>
      <c r="E11" s="261"/>
    </row>
    <row r="12" spans="1:5" ht="15">
      <c r="A12" s="22"/>
      <c r="B12" s="23"/>
      <c r="E12" s="24" t="s">
        <v>162</v>
      </c>
    </row>
    <row r="13" spans="1:5" ht="15.75" customHeight="1">
      <c r="A13" s="262" t="s">
        <v>336</v>
      </c>
      <c r="B13" s="264" t="s">
        <v>337</v>
      </c>
      <c r="C13" s="266" t="s">
        <v>338</v>
      </c>
      <c r="D13" s="267"/>
      <c r="E13" s="268"/>
    </row>
    <row r="14" spans="1:5" ht="34.5" customHeight="1">
      <c r="A14" s="263"/>
      <c r="B14" s="265"/>
      <c r="C14" s="84" t="s">
        <v>49</v>
      </c>
      <c r="D14" s="84" t="s">
        <v>190</v>
      </c>
      <c r="E14" s="84" t="s">
        <v>50</v>
      </c>
    </row>
    <row r="15" spans="1:5" ht="27" customHeight="1">
      <c r="A15" s="53"/>
      <c r="B15" s="31" t="s">
        <v>126</v>
      </c>
      <c r="C15" s="236">
        <f>SUM(C16+C21)</f>
        <v>21752.825370000035</v>
      </c>
      <c r="D15" s="237">
        <f>D21</f>
        <v>11630.687849999988</v>
      </c>
      <c r="E15" s="240">
        <f>D15/C15*100</f>
        <v>53.467481360100535</v>
      </c>
    </row>
    <row r="16" spans="1:5" s="26" customFormat="1" ht="37.5" customHeight="1">
      <c r="A16" s="42" t="s">
        <v>367</v>
      </c>
      <c r="B16" s="25" t="s">
        <v>428</v>
      </c>
      <c r="C16" s="238">
        <f>SUM(C17-C19)</f>
        <v>0</v>
      </c>
      <c r="D16" s="238">
        <v>0</v>
      </c>
      <c r="E16" s="241">
        <v>0</v>
      </c>
    </row>
    <row r="17" spans="1:5" s="28" customFormat="1" ht="47.25" customHeight="1">
      <c r="A17" s="42" t="s">
        <v>429</v>
      </c>
      <c r="B17" s="27" t="s">
        <v>430</v>
      </c>
      <c r="C17" s="238">
        <f>SUM(C18)</f>
        <v>0</v>
      </c>
      <c r="D17" s="238">
        <v>0</v>
      </c>
      <c r="E17" s="241">
        <v>0</v>
      </c>
    </row>
    <row r="18" spans="1:5" s="26" customFormat="1" ht="57.75" customHeight="1">
      <c r="A18" s="42" t="s">
        <v>431</v>
      </c>
      <c r="B18" s="27" t="s">
        <v>432</v>
      </c>
      <c r="C18" s="238">
        <v>0</v>
      </c>
      <c r="D18" s="238">
        <v>0</v>
      </c>
      <c r="E18" s="241">
        <v>0</v>
      </c>
    </row>
    <row r="19" spans="1:5" s="28" customFormat="1" ht="54.75" customHeight="1">
      <c r="A19" s="42" t="s">
        <v>368</v>
      </c>
      <c r="B19" s="27" t="s">
        <v>85</v>
      </c>
      <c r="C19" s="238">
        <f>SUM(C20)</f>
        <v>0</v>
      </c>
      <c r="D19" s="238">
        <v>0</v>
      </c>
      <c r="E19" s="241">
        <v>0</v>
      </c>
    </row>
    <row r="20" spans="1:5" s="26" customFormat="1" ht="55.5" customHeight="1">
      <c r="A20" s="42" t="s">
        <v>333</v>
      </c>
      <c r="B20" s="27" t="s">
        <v>334</v>
      </c>
      <c r="C20" s="238">
        <v>0</v>
      </c>
      <c r="D20" s="238">
        <v>0</v>
      </c>
      <c r="E20" s="241">
        <v>0</v>
      </c>
    </row>
    <row r="21" spans="1:5" s="26" customFormat="1" ht="32.25" customHeight="1">
      <c r="A21" s="42" t="s">
        <v>339</v>
      </c>
      <c r="B21" s="25" t="s">
        <v>340</v>
      </c>
      <c r="C21" s="239">
        <f>SUM(C26+C22)</f>
        <v>21752.825370000035</v>
      </c>
      <c r="D21" s="239">
        <f>D22+D26</f>
        <v>11630.687849999988</v>
      </c>
      <c r="E21" s="242">
        <f aca="true" t="shared" si="0" ref="E21:E28">D21/C21*100</f>
        <v>53.467481360100535</v>
      </c>
    </row>
    <row r="22" spans="1:5" s="26" customFormat="1" ht="21.75" customHeight="1">
      <c r="A22" s="42" t="s">
        <v>341</v>
      </c>
      <c r="B22" s="27" t="s">
        <v>342</v>
      </c>
      <c r="C22" s="239">
        <f>SUM(C23)</f>
        <v>-393464.98399</v>
      </c>
      <c r="D22" s="239">
        <f>D23</f>
        <v>-390229.77743</v>
      </c>
      <c r="E22" s="242">
        <f t="shared" si="0"/>
        <v>99.17776506382022</v>
      </c>
    </row>
    <row r="23" spans="1:5" s="28" customFormat="1" ht="22.5" customHeight="1">
      <c r="A23" s="42" t="s">
        <v>343</v>
      </c>
      <c r="B23" s="27" t="s">
        <v>344</v>
      </c>
      <c r="C23" s="239">
        <f>SUM(C24)</f>
        <v>-393464.98399</v>
      </c>
      <c r="D23" s="239">
        <f>D24</f>
        <v>-390229.77743</v>
      </c>
      <c r="E23" s="242">
        <f t="shared" si="0"/>
        <v>99.17776506382022</v>
      </c>
    </row>
    <row r="24" spans="1:5" ht="36.75" customHeight="1">
      <c r="A24" s="42" t="s">
        <v>345</v>
      </c>
      <c r="B24" s="27" t="s">
        <v>346</v>
      </c>
      <c r="C24" s="239">
        <f>SUM(C25)</f>
        <v>-393464.98399</v>
      </c>
      <c r="D24" s="239">
        <f>D25</f>
        <v>-390229.77743</v>
      </c>
      <c r="E24" s="242">
        <f t="shared" si="0"/>
        <v>99.17776506382022</v>
      </c>
    </row>
    <row r="25" spans="1:5" s="29" customFormat="1" ht="31.5" customHeight="1">
      <c r="A25" s="42" t="s">
        <v>347</v>
      </c>
      <c r="B25" s="27" t="s">
        <v>348</v>
      </c>
      <c r="C25" s="239">
        <v>-393464.98399</v>
      </c>
      <c r="D25" s="239">
        <v>-390229.77743</v>
      </c>
      <c r="E25" s="242">
        <f t="shared" si="0"/>
        <v>99.17776506382022</v>
      </c>
    </row>
    <row r="26" spans="1:5" ht="18.75" customHeight="1">
      <c r="A26" s="42" t="s">
        <v>361</v>
      </c>
      <c r="B26" s="27" t="s">
        <v>362</v>
      </c>
      <c r="C26" s="239">
        <f>SUM(C27)</f>
        <v>415217.80936</v>
      </c>
      <c r="D26" s="239">
        <f>D27</f>
        <v>401860.46528</v>
      </c>
      <c r="E26" s="242">
        <f t="shared" si="0"/>
        <v>96.78305126155632</v>
      </c>
    </row>
    <row r="27" spans="1:5" ht="21.75" customHeight="1">
      <c r="A27" s="42" t="s">
        <v>363</v>
      </c>
      <c r="B27" s="27" t="s">
        <v>364</v>
      </c>
      <c r="C27" s="239">
        <f>C28</f>
        <v>415217.80936</v>
      </c>
      <c r="D27" s="239">
        <f>D29</f>
        <v>401860.46528</v>
      </c>
      <c r="E27" s="242">
        <f t="shared" si="0"/>
        <v>96.78305126155632</v>
      </c>
    </row>
    <row r="28" spans="1:5" ht="36" customHeight="1">
      <c r="A28" s="42" t="s">
        <v>365</v>
      </c>
      <c r="B28" s="27" t="s">
        <v>369</v>
      </c>
      <c r="C28" s="239">
        <f>C29</f>
        <v>415217.80936</v>
      </c>
      <c r="D28" s="239">
        <f>D27</f>
        <v>401860.46528</v>
      </c>
      <c r="E28" s="242">
        <f t="shared" si="0"/>
        <v>96.78305126155632</v>
      </c>
    </row>
    <row r="29" spans="1:5" s="30" customFormat="1" ht="27.75" customHeight="1">
      <c r="A29" s="42" t="s">
        <v>370</v>
      </c>
      <c r="B29" s="27" t="s">
        <v>139</v>
      </c>
      <c r="C29" s="239">
        <v>415217.80936</v>
      </c>
      <c r="D29" s="239">
        <v>401860.46528</v>
      </c>
      <c r="E29" s="242">
        <f>D29/C29*100</f>
        <v>96.78305126155632</v>
      </c>
    </row>
    <row r="30" spans="1:3" ht="12">
      <c r="A30" s="32"/>
      <c r="B30" s="29"/>
      <c r="C30" s="33"/>
    </row>
    <row r="32" spans="1:3" ht="12.75">
      <c r="A32" s="34"/>
      <c r="B32" s="6"/>
      <c r="C32" s="35"/>
    </row>
  </sheetData>
  <mergeCells count="10">
    <mergeCell ref="A10:E10"/>
    <mergeCell ref="A11:E11"/>
    <mergeCell ref="A13:A14"/>
    <mergeCell ref="B13:B14"/>
    <mergeCell ref="C13:E13"/>
    <mergeCell ref="B4:E4"/>
    <mergeCell ref="B5:E5"/>
    <mergeCell ref="B6:E6"/>
    <mergeCell ref="B9:C9"/>
    <mergeCell ref="D7:E7"/>
  </mergeCells>
  <printOptions/>
  <pageMargins left="1.03" right="0.5905511811023623" top="0.55" bottom="0.56" header="0.5118110236220472" footer="0.5118110236220472"/>
  <pageSetup fitToHeight="1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07"/>
  <sheetViews>
    <sheetView view="pageBreakPreview" zoomScale="180" zoomScaleSheetLayoutView="180" workbookViewId="0" topLeftCell="A1">
      <selection activeCell="C7" sqref="C7"/>
    </sheetView>
  </sheetViews>
  <sheetFormatPr defaultColWidth="9.00390625" defaultRowHeight="12.75"/>
  <cols>
    <col min="1" max="1" width="28.875" style="1" customWidth="1"/>
    <col min="2" max="2" width="61.00390625" style="2" customWidth="1"/>
    <col min="3" max="3" width="20.875" style="0" customWidth="1"/>
    <col min="4" max="4" width="14.75390625" style="0" customWidth="1"/>
    <col min="5" max="5" width="16.375" style="0" customWidth="1"/>
  </cols>
  <sheetData>
    <row r="1" ht="15" customHeight="1"/>
    <row r="2" spans="1:5" ht="15">
      <c r="A2" s="70"/>
      <c r="B2" s="40"/>
      <c r="C2" s="40"/>
      <c r="D2" s="276" t="s">
        <v>142</v>
      </c>
      <c r="E2" s="277"/>
    </row>
    <row r="3" spans="1:5" ht="15">
      <c r="A3" s="258" t="s">
        <v>123</v>
      </c>
      <c r="B3" s="258"/>
      <c r="C3" s="258"/>
      <c r="D3" s="258"/>
      <c r="E3" s="258"/>
    </row>
    <row r="4" spans="1:5" ht="15">
      <c r="A4" s="258" t="s">
        <v>124</v>
      </c>
      <c r="B4" s="258"/>
      <c r="C4" s="258"/>
      <c r="D4" s="258"/>
      <c r="E4" s="258"/>
    </row>
    <row r="5" spans="1:5" ht="15" customHeight="1">
      <c r="A5" s="259" t="s">
        <v>187</v>
      </c>
      <c r="B5" s="259"/>
      <c r="C5" s="259"/>
      <c r="D5" s="259"/>
      <c r="E5" s="259"/>
    </row>
    <row r="6" spans="1:5" ht="15">
      <c r="A6" s="70"/>
      <c r="B6" s="40"/>
      <c r="C6" s="258" t="s">
        <v>200</v>
      </c>
      <c r="D6" s="258"/>
      <c r="E6" s="258"/>
    </row>
    <row r="7" spans="1:5" ht="12.75">
      <c r="A7" s="70"/>
      <c r="B7" s="5"/>
      <c r="C7" s="5"/>
      <c r="D7" s="5"/>
      <c r="E7" s="5"/>
    </row>
    <row r="8" spans="1:5" ht="18.75">
      <c r="A8" s="278" t="s">
        <v>111</v>
      </c>
      <c r="B8" s="278"/>
      <c r="C8" s="278"/>
      <c r="D8" s="278"/>
      <c r="E8" s="278"/>
    </row>
    <row r="9" ht="14.25" hidden="1"/>
    <row r="10" spans="2:3" ht="15" hidden="1">
      <c r="B10" s="39"/>
      <c r="C10" s="38" t="s">
        <v>324</v>
      </c>
    </row>
    <row r="11" spans="2:3" ht="15" hidden="1">
      <c r="B11" s="39"/>
      <c r="C11" s="38" t="s">
        <v>125</v>
      </c>
    </row>
    <row r="12" spans="2:3" ht="15" hidden="1">
      <c r="B12" s="258" t="s">
        <v>124</v>
      </c>
      <c r="C12" s="280"/>
    </row>
    <row r="13" spans="2:3" ht="15" hidden="1">
      <c r="B13" s="258" t="s">
        <v>249</v>
      </c>
      <c r="C13" s="258"/>
    </row>
    <row r="14" spans="2:3" ht="15" hidden="1">
      <c r="B14" s="258" t="s">
        <v>571</v>
      </c>
      <c r="C14" s="258"/>
    </row>
    <row r="15" spans="2:3" ht="15" hidden="1">
      <c r="B15" s="258" t="s">
        <v>325</v>
      </c>
      <c r="C15" s="280"/>
    </row>
    <row r="16" spans="2:3" ht="0.75" customHeight="1">
      <c r="B16" s="19"/>
      <c r="C16" s="21"/>
    </row>
    <row r="17" spans="2:3" ht="5.25" customHeight="1" hidden="1">
      <c r="B17" s="3"/>
      <c r="C17" s="11"/>
    </row>
    <row r="18" spans="1:5" ht="30" customHeight="1">
      <c r="A18" s="278" t="s">
        <v>308</v>
      </c>
      <c r="B18" s="278"/>
      <c r="C18" s="278"/>
      <c r="D18" s="279"/>
      <c r="E18" s="279"/>
    </row>
    <row r="19" ht="21" customHeight="1">
      <c r="E19" s="10" t="s">
        <v>122</v>
      </c>
    </row>
    <row r="20" spans="1:5" ht="15.75" customHeight="1">
      <c r="A20" s="272" t="s">
        <v>58</v>
      </c>
      <c r="B20" s="256" t="s">
        <v>57</v>
      </c>
      <c r="C20" s="273" t="s">
        <v>326</v>
      </c>
      <c r="D20" s="274"/>
      <c r="E20" s="275"/>
    </row>
    <row r="21" spans="1:5" ht="37.5" customHeight="1">
      <c r="A21" s="255"/>
      <c r="B21" s="257"/>
      <c r="C21" s="54" t="s">
        <v>189</v>
      </c>
      <c r="D21" s="54" t="s">
        <v>190</v>
      </c>
      <c r="E21" s="54" t="s">
        <v>191</v>
      </c>
    </row>
    <row r="22" spans="1:5" ht="19.5" customHeight="1">
      <c r="A22" s="55" t="s">
        <v>145</v>
      </c>
      <c r="B22" s="56" t="s">
        <v>328</v>
      </c>
      <c r="C22" s="128">
        <f>C23+C26+C27+C34+C37+C44+C46+C49+C50+C51+C52+C38</f>
        <v>63338.547000000006</v>
      </c>
      <c r="D22" s="128">
        <f>D23+D26+D27+D34+D37+D38+D44+D46+D49+D50+D51+D52</f>
        <v>63405.267219999994</v>
      </c>
      <c r="E22" s="243">
        <f>D22/C22*100</f>
        <v>100.10533904416845</v>
      </c>
    </row>
    <row r="23" spans="1:5" ht="19.5" customHeight="1">
      <c r="A23" s="57" t="s">
        <v>146</v>
      </c>
      <c r="B23" s="58" t="s">
        <v>147</v>
      </c>
      <c r="C23" s="128">
        <f>C24+C25</f>
        <v>35420.245</v>
      </c>
      <c r="D23" s="128">
        <f>D24+D25</f>
        <v>35709.02675</v>
      </c>
      <c r="E23" s="243">
        <f aca="true" t="shared" si="0" ref="E23:E86">D23/C23*100</f>
        <v>100.81530139049009</v>
      </c>
    </row>
    <row r="24" spans="1:5" ht="15">
      <c r="A24" s="59" t="s">
        <v>148</v>
      </c>
      <c r="B24" s="60" t="s">
        <v>149</v>
      </c>
      <c r="C24" s="130">
        <v>170.245</v>
      </c>
      <c r="D24" s="130">
        <v>165.98012</v>
      </c>
      <c r="E24" s="244">
        <f t="shared" si="0"/>
        <v>97.49485741137772</v>
      </c>
    </row>
    <row r="25" spans="1:5" ht="15">
      <c r="A25" s="59" t="s">
        <v>150</v>
      </c>
      <c r="B25" s="60" t="s">
        <v>257</v>
      </c>
      <c r="C25" s="130">
        <v>35250</v>
      </c>
      <c r="D25" s="130">
        <v>35543.04663</v>
      </c>
      <c r="E25" s="244">
        <f t="shared" si="0"/>
        <v>100.8313379574468</v>
      </c>
    </row>
    <row r="26" spans="1:5" ht="50.25" customHeight="1">
      <c r="A26" s="133" t="s">
        <v>329</v>
      </c>
      <c r="B26" s="129" t="s">
        <v>330</v>
      </c>
      <c r="C26" s="128">
        <v>3278</v>
      </c>
      <c r="D26" s="128">
        <v>2429.71629</v>
      </c>
      <c r="E26" s="243">
        <f t="shared" si="0"/>
        <v>74.12191244661378</v>
      </c>
    </row>
    <row r="27" spans="1:5" ht="15.75" customHeight="1">
      <c r="A27" s="57" t="s">
        <v>258</v>
      </c>
      <c r="B27" s="58" t="s">
        <v>259</v>
      </c>
      <c r="C27" s="128">
        <f>C28+C29+C30+C31+C32+C33</f>
        <v>4817</v>
      </c>
      <c r="D27" s="128">
        <f>D28+D29+D30+D31+D32+D33</f>
        <v>4843.312199999999</v>
      </c>
      <c r="E27" s="243">
        <f t="shared" si="0"/>
        <v>100.5462362466265</v>
      </c>
    </row>
    <row r="28" spans="1:5" ht="36" customHeight="1">
      <c r="A28" s="59" t="s">
        <v>277</v>
      </c>
      <c r="B28" s="60" t="s">
        <v>26</v>
      </c>
      <c r="C28" s="130">
        <v>944</v>
      </c>
      <c r="D28" s="130">
        <v>884.8684</v>
      </c>
      <c r="E28" s="244">
        <f t="shared" si="0"/>
        <v>93.7360593220339</v>
      </c>
    </row>
    <row r="29" spans="1:5" ht="48.75" customHeight="1">
      <c r="A29" s="59" t="s">
        <v>278</v>
      </c>
      <c r="B29" s="60" t="s">
        <v>226</v>
      </c>
      <c r="C29" s="130">
        <v>455</v>
      </c>
      <c r="D29" s="130">
        <v>512.84904</v>
      </c>
      <c r="E29" s="244">
        <f t="shared" si="0"/>
        <v>112.7140747252747</v>
      </c>
    </row>
    <row r="30" spans="1:5" ht="33.75" customHeight="1">
      <c r="A30" s="59" t="s">
        <v>399</v>
      </c>
      <c r="B30" s="60" t="s">
        <v>196</v>
      </c>
      <c r="C30" s="130">
        <v>68</v>
      </c>
      <c r="D30" s="130">
        <v>86.90448</v>
      </c>
      <c r="E30" s="244">
        <f t="shared" si="0"/>
        <v>127.80070588235294</v>
      </c>
    </row>
    <row r="31" spans="1:5" ht="33" customHeight="1">
      <c r="A31" s="59" t="s">
        <v>279</v>
      </c>
      <c r="B31" s="60" t="s">
        <v>280</v>
      </c>
      <c r="C31" s="130">
        <v>2959</v>
      </c>
      <c r="D31" s="130">
        <v>2984.97556</v>
      </c>
      <c r="E31" s="244">
        <f t="shared" si="0"/>
        <v>100.87784927340317</v>
      </c>
    </row>
    <row r="32" spans="1:5" ht="16.5" customHeight="1">
      <c r="A32" s="59" t="s">
        <v>400</v>
      </c>
      <c r="B32" s="60" t="s">
        <v>401</v>
      </c>
      <c r="C32" s="130">
        <v>385</v>
      </c>
      <c r="D32" s="130">
        <v>368.53972</v>
      </c>
      <c r="E32" s="244">
        <f t="shared" si="0"/>
        <v>95.7246025974026</v>
      </c>
    </row>
    <row r="33" spans="1:5" ht="30" customHeight="1">
      <c r="A33" s="59" t="s">
        <v>497</v>
      </c>
      <c r="B33" s="60" t="s">
        <v>27</v>
      </c>
      <c r="C33" s="130">
        <v>6</v>
      </c>
      <c r="D33" s="130">
        <v>5.175</v>
      </c>
      <c r="E33" s="244">
        <f t="shared" si="0"/>
        <v>86.25</v>
      </c>
    </row>
    <row r="34" spans="1:5" ht="16.5" customHeight="1">
      <c r="A34" s="57" t="s">
        <v>281</v>
      </c>
      <c r="B34" s="58" t="s">
        <v>282</v>
      </c>
      <c r="C34" s="128">
        <f>C35+C36</f>
        <v>2820</v>
      </c>
      <c r="D34" s="128">
        <f>D35+D36</f>
        <v>2753.3505400000004</v>
      </c>
      <c r="E34" s="243">
        <f>E35+E36</f>
        <v>198.79591064444415</v>
      </c>
    </row>
    <row r="35" spans="1:5" ht="15">
      <c r="A35" s="59" t="s">
        <v>283</v>
      </c>
      <c r="B35" s="60" t="s">
        <v>504</v>
      </c>
      <c r="C35" s="130">
        <v>339.4</v>
      </c>
      <c r="D35" s="130">
        <v>345.2301</v>
      </c>
      <c r="E35" s="244">
        <f t="shared" si="0"/>
        <v>101.71776664702416</v>
      </c>
    </row>
    <row r="36" spans="1:5" ht="15">
      <c r="A36" s="59" t="s">
        <v>505</v>
      </c>
      <c r="B36" s="60" t="s">
        <v>506</v>
      </c>
      <c r="C36" s="130">
        <v>2480.6</v>
      </c>
      <c r="D36" s="130">
        <v>2408.12044</v>
      </c>
      <c r="E36" s="244">
        <f t="shared" si="0"/>
        <v>97.07814399741999</v>
      </c>
    </row>
    <row r="37" spans="1:5" ht="20.25" customHeight="1">
      <c r="A37" s="57" t="s">
        <v>507</v>
      </c>
      <c r="B37" s="58" t="s">
        <v>508</v>
      </c>
      <c r="C37" s="128">
        <v>300</v>
      </c>
      <c r="D37" s="128">
        <v>264.99421</v>
      </c>
      <c r="E37" s="243">
        <f t="shared" si="0"/>
        <v>88.33140333333334</v>
      </c>
    </row>
    <row r="38" spans="1:5" ht="50.25" customHeight="1">
      <c r="A38" s="57" t="s">
        <v>509</v>
      </c>
      <c r="B38" s="58" t="s">
        <v>510</v>
      </c>
      <c r="C38" s="128">
        <f>C39+C40+C41+C42+C43</f>
        <v>5685.17</v>
      </c>
      <c r="D38" s="128">
        <f>D39+D40+D41+D42+D43</f>
        <v>6113.92462</v>
      </c>
      <c r="E38" s="243">
        <f t="shared" si="0"/>
        <v>107.54163235224277</v>
      </c>
    </row>
    <row r="39" spans="1:5" ht="84" customHeight="1">
      <c r="A39" s="59" t="s">
        <v>163</v>
      </c>
      <c r="B39" s="61" t="s">
        <v>250</v>
      </c>
      <c r="C39" s="130">
        <v>216</v>
      </c>
      <c r="D39" s="130">
        <v>538.32181</v>
      </c>
      <c r="E39" s="244">
        <f t="shared" si="0"/>
        <v>249.2230601851852</v>
      </c>
    </row>
    <row r="40" spans="1:5" ht="82.5" customHeight="1">
      <c r="A40" s="59" t="s">
        <v>164</v>
      </c>
      <c r="B40" s="61" t="s">
        <v>168</v>
      </c>
      <c r="C40" s="130">
        <v>1052</v>
      </c>
      <c r="D40" s="130">
        <v>1051.26894</v>
      </c>
      <c r="E40" s="244">
        <f t="shared" si="0"/>
        <v>99.93050760456273</v>
      </c>
    </row>
    <row r="41" spans="1:5" ht="63.75" customHeight="1">
      <c r="A41" s="59" t="s">
        <v>169</v>
      </c>
      <c r="B41" s="61" t="s">
        <v>171</v>
      </c>
      <c r="C41" s="130">
        <v>2300</v>
      </c>
      <c r="D41" s="130">
        <v>2267.16566</v>
      </c>
      <c r="E41" s="244">
        <f t="shared" si="0"/>
        <v>98.57242000000001</v>
      </c>
    </row>
    <row r="42" spans="1:5" ht="52.5" customHeight="1">
      <c r="A42" s="62" t="s">
        <v>172</v>
      </c>
      <c r="B42" s="61" t="s">
        <v>251</v>
      </c>
      <c r="C42" s="130">
        <v>150</v>
      </c>
      <c r="D42" s="130">
        <v>157.67317</v>
      </c>
      <c r="E42" s="244">
        <f t="shared" si="0"/>
        <v>105.11544666666666</v>
      </c>
    </row>
    <row r="43" spans="1:5" ht="79.5" customHeight="1">
      <c r="A43" s="59" t="s">
        <v>173</v>
      </c>
      <c r="B43" s="61" t="s">
        <v>174</v>
      </c>
      <c r="C43" s="130">
        <v>1967.17</v>
      </c>
      <c r="D43" s="130">
        <v>2099.49504</v>
      </c>
      <c r="E43" s="244">
        <f t="shared" si="0"/>
        <v>106.72667029285722</v>
      </c>
    </row>
    <row r="44" spans="1:5" ht="28.5">
      <c r="A44" s="57" t="s">
        <v>511</v>
      </c>
      <c r="B44" s="58" t="s">
        <v>512</v>
      </c>
      <c r="C44" s="128">
        <f>C45</f>
        <v>900</v>
      </c>
      <c r="D44" s="128">
        <f>D45</f>
        <v>940.43113</v>
      </c>
      <c r="E44" s="243">
        <f t="shared" si="0"/>
        <v>104.49234777777778</v>
      </c>
    </row>
    <row r="45" spans="1:5" ht="15">
      <c r="A45" s="59" t="s">
        <v>513</v>
      </c>
      <c r="B45" s="60" t="s">
        <v>514</v>
      </c>
      <c r="C45" s="130">
        <v>900</v>
      </c>
      <c r="D45" s="130">
        <v>940.43113</v>
      </c>
      <c r="E45" s="244">
        <f t="shared" si="0"/>
        <v>104.49234777777778</v>
      </c>
    </row>
    <row r="46" spans="1:5" ht="28.5">
      <c r="A46" s="57" t="s">
        <v>402</v>
      </c>
      <c r="B46" s="58" t="s">
        <v>403</v>
      </c>
      <c r="C46" s="128">
        <f>C47+C48</f>
        <v>9100</v>
      </c>
      <c r="D46" s="128">
        <f>D47+D48</f>
        <v>9413.80088</v>
      </c>
      <c r="E46" s="243">
        <f t="shared" si="0"/>
        <v>103.44836131868134</v>
      </c>
    </row>
    <row r="47" spans="1:5" ht="30">
      <c r="A47" s="59" t="s">
        <v>319</v>
      </c>
      <c r="B47" s="60" t="s">
        <v>331</v>
      </c>
      <c r="C47" s="130">
        <v>6100</v>
      </c>
      <c r="D47" s="130">
        <v>6439.97655</v>
      </c>
      <c r="E47" s="244">
        <f t="shared" si="0"/>
        <v>105.57338606557379</v>
      </c>
    </row>
    <row r="48" spans="1:5" ht="33" customHeight="1">
      <c r="A48" s="59" t="s">
        <v>320</v>
      </c>
      <c r="B48" s="60" t="s">
        <v>229</v>
      </c>
      <c r="C48" s="130">
        <v>3000</v>
      </c>
      <c r="D48" s="130">
        <v>2973.82433</v>
      </c>
      <c r="E48" s="244">
        <f t="shared" si="0"/>
        <v>99.12747766666666</v>
      </c>
    </row>
    <row r="49" spans="1:5" ht="30" customHeight="1">
      <c r="A49" s="57" t="s">
        <v>170</v>
      </c>
      <c r="B49" s="58" t="s">
        <v>327</v>
      </c>
      <c r="C49" s="128">
        <v>200</v>
      </c>
      <c r="D49" s="128">
        <v>111.66795</v>
      </c>
      <c r="E49" s="243">
        <f t="shared" si="0"/>
        <v>55.833975</v>
      </c>
    </row>
    <row r="50" spans="1:5" ht="14.25">
      <c r="A50" s="57" t="s">
        <v>307</v>
      </c>
      <c r="B50" s="58" t="s">
        <v>144</v>
      </c>
      <c r="C50" s="128">
        <v>3.732</v>
      </c>
      <c r="D50" s="128">
        <v>4.08</v>
      </c>
      <c r="E50" s="243">
        <f t="shared" si="0"/>
        <v>109.32475884244373</v>
      </c>
    </row>
    <row r="51" spans="1:5" ht="14.25">
      <c r="A51" s="57" t="s">
        <v>515</v>
      </c>
      <c r="B51" s="58" t="s">
        <v>516</v>
      </c>
      <c r="C51" s="128">
        <v>808</v>
      </c>
      <c r="D51" s="128">
        <v>815.20483</v>
      </c>
      <c r="E51" s="243">
        <f t="shared" si="0"/>
        <v>100.89168688118812</v>
      </c>
    </row>
    <row r="52" spans="1:5" ht="14.25">
      <c r="A52" s="57" t="s">
        <v>517</v>
      </c>
      <c r="B52" s="58" t="s">
        <v>518</v>
      </c>
      <c r="C52" s="128">
        <v>6.4</v>
      </c>
      <c r="D52" s="128">
        <v>5.75782</v>
      </c>
      <c r="E52" s="243">
        <f t="shared" si="0"/>
        <v>89.9659375</v>
      </c>
    </row>
    <row r="53" spans="1:5" ht="18" customHeight="1">
      <c r="A53" s="55" t="s">
        <v>41</v>
      </c>
      <c r="B53" s="56" t="s">
        <v>42</v>
      </c>
      <c r="C53" s="134">
        <f>C54+C105</f>
        <v>330126.43699</v>
      </c>
      <c r="D53" s="128">
        <f>D54+D105</f>
        <v>326824.51021000004</v>
      </c>
      <c r="E53" s="243">
        <f t="shared" si="0"/>
        <v>98.99979934654552</v>
      </c>
    </row>
    <row r="54" spans="1:5" ht="33" customHeight="1">
      <c r="A54" s="57" t="s">
        <v>519</v>
      </c>
      <c r="B54" s="58" t="s">
        <v>520</v>
      </c>
      <c r="C54" s="128">
        <f>C55+C58+C74+C100</f>
        <v>330184.03699</v>
      </c>
      <c r="D54" s="128">
        <f>D55+D58+D74+D100</f>
        <v>326882.11021</v>
      </c>
      <c r="E54" s="243">
        <f t="shared" si="0"/>
        <v>98.99997382971607</v>
      </c>
    </row>
    <row r="55" spans="1:5" ht="33.75" customHeight="1">
      <c r="A55" s="59" t="s">
        <v>538</v>
      </c>
      <c r="B55" s="60" t="s">
        <v>537</v>
      </c>
      <c r="C55" s="130">
        <f>C56+C57</f>
        <v>72644</v>
      </c>
      <c r="D55" s="130">
        <v>72644</v>
      </c>
      <c r="E55" s="244">
        <f t="shared" si="0"/>
        <v>100</v>
      </c>
    </row>
    <row r="56" spans="1:5" ht="32.25" customHeight="1">
      <c r="A56" s="59" t="s">
        <v>521</v>
      </c>
      <c r="B56" s="60" t="s">
        <v>522</v>
      </c>
      <c r="C56" s="130">
        <v>57075</v>
      </c>
      <c r="D56" s="130">
        <v>57075</v>
      </c>
      <c r="E56" s="244">
        <f t="shared" si="0"/>
        <v>100</v>
      </c>
    </row>
    <row r="57" spans="1:5" ht="34.5" customHeight="1">
      <c r="A57" s="59" t="s">
        <v>230</v>
      </c>
      <c r="B57" s="60" t="s">
        <v>231</v>
      </c>
      <c r="C57" s="130">
        <v>15569</v>
      </c>
      <c r="D57" s="130">
        <v>15569</v>
      </c>
      <c r="E57" s="244">
        <f t="shared" si="0"/>
        <v>100</v>
      </c>
    </row>
    <row r="58" spans="1:5" ht="48" customHeight="1">
      <c r="A58" s="59" t="s">
        <v>539</v>
      </c>
      <c r="B58" s="60" t="s">
        <v>321</v>
      </c>
      <c r="C58" s="130">
        <f>C59+C60+C61</f>
        <v>120590.52388</v>
      </c>
      <c r="D58" s="130">
        <v>120045.0615</v>
      </c>
      <c r="E58" s="244">
        <f t="shared" si="0"/>
        <v>99.54767392789272</v>
      </c>
    </row>
    <row r="59" spans="1:5" ht="48" customHeight="1">
      <c r="A59" s="41" t="s">
        <v>127</v>
      </c>
      <c r="B59" s="174" t="s">
        <v>551</v>
      </c>
      <c r="C59" s="130">
        <v>526</v>
      </c>
      <c r="D59" s="130">
        <v>526</v>
      </c>
      <c r="E59" s="244">
        <f t="shared" si="0"/>
        <v>100</v>
      </c>
    </row>
    <row r="60" spans="1:5" ht="91.5" customHeight="1">
      <c r="A60" s="41" t="s">
        <v>128</v>
      </c>
      <c r="B60" s="61" t="s">
        <v>28</v>
      </c>
      <c r="C60" s="130">
        <v>23849.1939</v>
      </c>
      <c r="D60" s="130">
        <v>23849.1939</v>
      </c>
      <c r="E60" s="244">
        <f t="shared" si="0"/>
        <v>100</v>
      </c>
    </row>
    <row r="61" spans="1:5" ht="21.75" customHeight="1">
      <c r="A61" s="59" t="s">
        <v>211</v>
      </c>
      <c r="B61" s="63" t="s">
        <v>140</v>
      </c>
      <c r="C61" s="130">
        <f>C62</f>
        <v>96215.32998</v>
      </c>
      <c r="D61" s="130">
        <f>D62</f>
        <v>95669.8676</v>
      </c>
      <c r="E61" s="244">
        <f t="shared" si="0"/>
        <v>99.43308163042897</v>
      </c>
    </row>
    <row r="62" spans="1:5" ht="45">
      <c r="A62" s="164"/>
      <c r="B62" s="60" t="s">
        <v>474</v>
      </c>
      <c r="C62" s="125">
        <v>96215.32998</v>
      </c>
      <c r="D62" s="130">
        <v>95669.8676</v>
      </c>
      <c r="E62" s="244">
        <f t="shared" si="0"/>
        <v>99.43308163042897</v>
      </c>
    </row>
    <row r="63" spans="1:5" ht="96" customHeight="1">
      <c r="A63" s="164"/>
      <c r="B63" s="65" t="s">
        <v>390</v>
      </c>
      <c r="C63" s="125">
        <v>3262.4</v>
      </c>
      <c r="D63" s="130">
        <v>3262.4</v>
      </c>
      <c r="E63" s="244">
        <f t="shared" si="0"/>
        <v>100</v>
      </c>
    </row>
    <row r="64" spans="1:5" ht="113.25" customHeight="1">
      <c r="A64" s="164"/>
      <c r="B64" s="65" t="s">
        <v>391</v>
      </c>
      <c r="C64" s="125">
        <v>4827.8</v>
      </c>
      <c r="D64" s="130">
        <v>4827.8</v>
      </c>
      <c r="E64" s="244">
        <f t="shared" si="0"/>
        <v>100</v>
      </c>
    </row>
    <row r="65" spans="1:5" ht="80.25" customHeight="1">
      <c r="A65" s="164"/>
      <c r="B65" s="65" t="s">
        <v>412</v>
      </c>
      <c r="C65" s="125">
        <v>1017.60038</v>
      </c>
      <c r="D65" s="130">
        <v>1017.60038</v>
      </c>
      <c r="E65" s="244">
        <f t="shared" si="0"/>
        <v>100</v>
      </c>
    </row>
    <row r="66" spans="1:5" ht="108" customHeight="1">
      <c r="A66" s="164"/>
      <c r="B66" s="65" t="s">
        <v>391</v>
      </c>
      <c r="C66" s="125">
        <v>995.38484</v>
      </c>
      <c r="D66" s="130">
        <v>995.38484</v>
      </c>
      <c r="E66" s="244">
        <f t="shared" si="0"/>
        <v>100</v>
      </c>
    </row>
    <row r="67" spans="1:5" ht="75">
      <c r="A67" s="164"/>
      <c r="B67" s="61" t="s">
        <v>392</v>
      </c>
      <c r="C67" s="130">
        <v>16658</v>
      </c>
      <c r="D67" s="130">
        <v>16658</v>
      </c>
      <c r="E67" s="244">
        <f t="shared" si="0"/>
        <v>100</v>
      </c>
    </row>
    <row r="68" spans="1:5" ht="77.25" customHeight="1">
      <c r="A68" s="164"/>
      <c r="B68" s="61" t="s">
        <v>238</v>
      </c>
      <c r="C68" s="130">
        <v>10649.91855</v>
      </c>
      <c r="D68" s="130">
        <v>10649.91155</v>
      </c>
      <c r="E68" s="244">
        <f t="shared" si="0"/>
        <v>99.9999342717978</v>
      </c>
    </row>
    <row r="69" spans="1:5" ht="78.75" customHeight="1">
      <c r="A69" s="164"/>
      <c r="B69" s="61" t="s">
        <v>239</v>
      </c>
      <c r="C69" s="130">
        <v>401</v>
      </c>
      <c r="D69" s="130">
        <v>401</v>
      </c>
      <c r="E69" s="244">
        <f t="shared" si="0"/>
        <v>100</v>
      </c>
    </row>
    <row r="70" spans="1:5" ht="66" customHeight="1">
      <c r="A70" s="164"/>
      <c r="B70" s="61" t="s">
        <v>556</v>
      </c>
      <c r="C70" s="130">
        <v>1390.23018</v>
      </c>
      <c r="D70" s="130">
        <v>1390.23018</v>
      </c>
      <c r="E70" s="244">
        <f t="shared" si="0"/>
        <v>100</v>
      </c>
    </row>
    <row r="71" spans="1:5" ht="92.25" customHeight="1">
      <c r="A71" s="164"/>
      <c r="B71" s="61" t="s">
        <v>557</v>
      </c>
      <c r="C71" s="130">
        <v>6877.09627</v>
      </c>
      <c r="D71" s="130">
        <v>6331.64127</v>
      </c>
      <c r="E71" s="244">
        <f t="shared" si="0"/>
        <v>92.06852749205443</v>
      </c>
    </row>
    <row r="72" spans="1:5" ht="33.75" customHeight="1">
      <c r="A72" s="164"/>
      <c r="B72" s="61" t="s">
        <v>413</v>
      </c>
      <c r="C72" s="130">
        <v>1190.20976</v>
      </c>
      <c r="D72" s="130">
        <v>1190.20976</v>
      </c>
      <c r="E72" s="244">
        <f t="shared" si="0"/>
        <v>100</v>
      </c>
    </row>
    <row r="73" spans="1:5" ht="36.75" customHeight="1">
      <c r="A73" s="164"/>
      <c r="B73" s="61" t="s">
        <v>414</v>
      </c>
      <c r="C73" s="130">
        <v>354.85</v>
      </c>
      <c r="D73" s="130">
        <v>354.85</v>
      </c>
      <c r="E73" s="244">
        <f t="shared" si="0"/>
        <v>100</v>
      </c>
    </row>
    <row r="74" spans="1:5" ht="36" customHeight="1">
      <c r="A74" s="59" t="s">
        <v>210</v>
      </c>
      <c r="B74" s="60" t="s">
        <v>76</v>
      </c>
      <c r="C74" s="130">
        <f>C75+C77+C79+C81+C82+C83+C85+C86+C87</f>
        <v>132549.97386</v>
      </c>
      <c r="D74" s="130">
        <f>D75+D77+D79+D81+D82+D83+D85+D86+D87</f>
        <v>129793.50946</v>
      </c>
      <c r="E74" s="244">
        <f t="shared" si="0"/>
        <v>97.92043384111763</v>
      </c>
    </row>
    <row r="75" spans="1:5" ht="41.25" customHeight="1">
      <c r="A75" s="59" t="s">
        <v>523</v>
      </c>
      <c r="B75" s="60" t="s">
        <v>529</v>
      </c>
      <c r="C75" s="130">
        <v>425.8</v>
      </c>
      <c r="D75" s="130">
        <v>382.80695</v>
      </c>
      <c r="E75" s="244">
        <f t="shared" si="0"/>
        <v>89.90299436355096</v>
      </c>
    </row>
    <row r="76" spans="1:5" ht="16.5" customHeight="1">
      <c r="A76" s="59"/>
      <c r="B76" s="64" t="s">
        <v>567</v>
      </c>
      <c r="C76" s="131">
        <v>395.4</v>
      </c>
      <c r="D76" s="130">
        <v>395.4</v>
      </c>
      <c r="E76" s="244">
        <f t="shared" si="0"/>
        <v>100</v>
      </c>
    </row>
    <row r="77" spans="1:5" ht="46.5" customHeight="1">
      <c r="A77" s="59" t="s">
        <v>530</v>
      </c>
      <c r="B77" s="60" t="s">
        <v>323</v>
      </c>
      <c r="C77" s="130">
        <v>352.8</v>
      </c>
      <c r="D77" s="130">
        <f>D78</f>
        <v>352.8</v>
      </c>
      <c r="E77" s="244">
        <f t="shared" si="0"/>
        <v>100</v>
      </c>
    </row>
    <row r="78" spans="1:5" ht="21" customHeight="1">
      <c r="A78" s="59"/>
      <c r="B78" s="64" t="s">
        <v>567</v>
      </c>
      <c r="C78" s="130">
        <v>352.8</v>
      </c>
      <c r="D78" s="130">
        <v>352.8</v>
      </c>
      <c r="E78" s="244">
        <f t="shared" si="0"/>
        <v>100</v>
      </c>
    </row>
    <row r="79" spans="1:5" ht="51.75" customHeight="1">
      <c r="A79" s="67" t="s">
        <v>332</v>
      </c>
      <c r="B79" s="68" t="s">
        <v>60</v>
      </c>
      <c r="C79" s="130">
        <v>461.73078</v>
      </c>
      <c r="D79" s="130">
        <v>373.78134</v>
      </c>
      <c r="E79" s="244">
        <f t="shared" si="0"/>
        <v>80.95222501735752</v>
      </c>
    </row>
    <row r="80" spans="1:5" ht="22.5" customHeight="1">
      <c r="A80" s="67"/>
      <c r="B80" s="64" t="s">
        <v>567</v>
      </c>
      <c r="C80" s="131">
        <v>461.73078</v>
      </c>
      <c r="D80" s="130">
        <v>373.78134</v>
      </c>
      <c r="E80" s="244">
        <f t="shared" si="0"/>
        <v>80.95222501735752</v>
      </c>
    </row>
    <row r="81" spans="1:5" ht="34.5" customHeight="1">
      <c r="A81" s="59" t="s">
        <v>531</v>
      </c>
      <c r="B81" s="60" t="s">
        <v>61</v>
      </c>
      <c r="C81" s="130">
        <v>718.5779</v>
      </c>
      <c r="D81" s="130">
        <v>686.45776</v>
      </c>
      <c r="E81" s="244">
        <f t="shared" si="0"/>
        <v>95.53004065390823</v>
      </c>
    </row>
    <row r="82" spans="1:5" ht="46.5" customHeight="1">
      <c r="A82" s="59" t="s">
        <v>532</v>
      </c>
      <c r="B82" s="60" t="s">
        <v>62</v>
      </c>
      <c r="C82" s="130">
        <v>9890</v>
      </c>
      <c r="D82" s="130">
        <v>9582.68968</v>
      </c>
      <c r="E82" s="244">
        <f t="shared" si="0"/>
        <v>96.8927166835187</v>
      </c>
    </row>
    <row r="83" spans="1:5" ht="69" customHeight="1">
      <c r="A83" s="59" t="s">
        <v>69</v>
      </c>
      <c r="B83" s="60" t="s">
        <v>70</v>
      </c>
      <c r="C83" s="130">
        <v>4043.6</v>
      </c>
      <c r="D83" s="130">
        <v>4043.6</v>
      </c>
      <c r="E83" s="244">
        <f t="shared" si="0"/>
        <v>100</v>
      </c>
    </row>
    <row r="84" spans="1:5" ht="23.25" customHeight="1">
      <c r="A84" s="59"/>
      <c r="B84" s="69" t="s">
        <v>567</v>
      </c>
      <c r="C84" s="130">
        <v>420.5</v>
      </c>
      <c r="D84" s="130">
        <v>420.5</v>
      </c>
      <c r="E84" s="244">
        <f t="shared" si="0"/>
        <v>100</v>
      </c>
    </row>
    <row r="85" spans="1:5" ht="51" customHeight="1">
      <c r="A85" s="59" t="s">
        <v>533</v>
      </c>
      <c r="B85" s="65" t="s">
        <v>63</v>
      </c>
      <c r="C85" s="130">
        <v>9021</v>
      </c>
      <c r="D85" s="130">
        <v>8839.81008</v>
      </c>
      <c r="E85" s="244">
        <f t="shared" si="0"/>
        <v>97.99146524775523</v>
      </c>
    </row>
    <row r="86" spans="1:5" ht="69" customHeight="1">
      <c r="A86" s="59" t="s">
        <v>534</v>
      </c>
      <c r="B86" s="65" t="s">
        <v>29</v>
      </c>
      <c r="C86" s="130">
        <v>2200.34444</v>
      </c>
      <c r="D86" s="130">
        <v>2200.34444</v>
      </c>
      <c r="E86" s="244">
        <f t="shared" si="0"/>
        <v>100</v>
      </c>
    </row>
    <row r="87" spans="1:5" ht="36" customHeight="1">
      <c r="A87" s="59" t="s">
        <v>535</v>
      </c>
      <c r="B87" s="60" t="s">
        <v>141</v>
      </c>
      <c r="C87" s="130">
        <f>C88+C89+C90+C91+C92+C93+C94+C95+C96+C98+C99</f>
        <v>105436.12074</v>
      </c>
      <c r="D87" s="130">
        <f>D88+D89+D90+D91+D92+D93+D94+D95+D96+D98+D99</f>
        <v>103331.21921</v>
      </c>
      <c r="E87" s="244">
        <f aca="true" t="shared" si="1" ref="E87:E106">D87/C87*100</f>
        <v>98.0036238859825</v>
      </c>
    </row>
    <row r="88" spans="1:5" ht="53.25" customHeight="1">
      <c r="A88" s="269"/>
      <c r="B88" s="60" t="s">
        <v>74</v>
      </c>
      <c r="C88" s="130">
        <v>33</v>
      </c>
      <c r="D88" s="130">
        <v>33</v>
      </c>
      <c r="E88" s="244">
        <f t="shared" si="1"/>
        <v>100</v>
      </c>
    </row>
    <row r="89" spans="1:5" ht="33.75" customHeight="1">
      <c r="A89" s="270"/>
      <c r="B89" s="60" t="s">
        <v>35</v>
      </c>
      <c r="C89" s="130">
        <v>1075</v>
      </c>
      <c r="D89" s="130">
        <v>587.37042</v>
      </c>
      <c r="E89" s="244">
        <f t="shared" si="1"/>
        <v>54.63910883720931</v>
      </c>
    </row>
    <row r="90" spans="1:5" ht="24" customHeight="1">
      <c r="A90" s="270"/>
      <c r="B90" s="60" t="s">
        <v>36</v>
      </c>
      <c r="C90" s="130">
        <v>2655.3</v>
      </c>
      <c r="D90" s="130">
        <v>2556.54207</v>
      </c>
      <c r="E90" s="244">
        <f t="shared" si="1"/>
        <v>96.28072421195344</v>
      </c>
    </row>
    <row r="91" spans="1:5" ht="70.5" customHeight="1">
      <c r="A91" s="270"/>
      <c r="B91" s="60" t="s">
        <v>34</v>
      </c>
      <c r="C91" s="130">
        <v>426</v>
      </c>
      <c r="D91" s="130">
        <v>327.83693</v>
      </c>
      <c r="E91" s="244">
        <f t="shared" si="1"/>
        <v>76.95702582159625</v>
      </c>
    </row>
    <row r="92" spans="1:5" ht="63.75" customHeight="1">
      <c r="A92" s="270"/>
      <c r="B92" s="60" t="s">
        <v>33</v>
      </c>
      <c r="C92" s="130">
        <v>867.94859</v>
      </c>
      <c r="D92" s="130">
        <v>866.63166</v>
      </c>
      <c r="E92" s="244">
        <f t="shared" si="1"/>
        <v>99.84827096729313</v>
      </c>
    </row>
    <row r="93" spans="1:5" ht="48.75" customHeight="1">
      <c r="A93" s="271"/>
      <c r="B93" s="60" t="s">
        <v>75</v>
      </c>
      <c r="C93" s="130">
        <v>673.851</v>
      </c>
      <c r="D93" s="130">
        <v>673.851</v>
      </c>
      <c r="E93" s="244">
        <f t="shared" si="1"/>
        <v>100</v>
      </c>
    </row>
    <row r="94" spans="1:5" ht="95.25" customHeight="1">
      <c r="A94" s="269"/>
      <c r="B94" s="61" t="s">
        <v>32</v>
      </c>
      <c r="C94" s="130">
        <v>181.185</v>
      </c>
      <c r="D94" s="130">
        <v>181.185</v>
      </c>
      <c r="E94" s="244">
        <f t="shared" si="1"/>
        <v>100</v>
      </c>
    </row>
    <row r="95" spans="1:5" ht="76.5" customHeight="1">
      <c r="A95" s="270"/>
      <c r="B95" s="65" t="s">
        <v>322</v>
      </c>
      <c r="C95" s="130">
        <v>71634.63615</v>
      </c>
      <c r="D95" s="130">
        <v>70221.32981</v>
      </c>
      <c r="E95" s="244">
        <f t="shared" si="1"/>
        <v>98.02706286238322</v>
      </c>
    </row>
    <row r="96" spans="1:5" ht="45" customHeight="1">
      <c r="A96" s="270"/>
      <c r="B96" s="65" t="s">
        <v>56</v>
      </c>
      <c r="C96" s="130">
        <v>23509</v>
      </c>
      <c r="D96" s="130">
        <v>23508.97232</v>
      </c>
      <c r="E96" s="244">
        <f t="shared" si="1"/>
        <v>99.9998822578587</v>
      </c>
    </row>
    <row r="97" spans="1:5" ht="44.25" customHeight="1" hidden="1">
      <c r="A97" s="270"/>
      <c r="B97" s="60" t="s">
        <v>37</v>
      </c>
      <c r="C97" s="130">
        <v>0</v>
      </c>
      <c r="D97" s="130"/>
      <c r="E97" s="244" t="e">
        <f t="shared" si="1"/>
        <v>#DIV/0!</v>
      </c>
    </row>
    <row r="98" spans="1:5" ht="21.75" customHeight="1">
      <c r="A98" s="270"/>
      <c r="B98" s="66" t="s">
        <v>38</v>
      </c>
      <c r="C98" s="125">
        <v>5.7</v>
      </c>
      <c r="D98" s="130"/>
      <c r="E98" s="244">
        <f t="shared" si="1"/>
        <v>0</v>
      </c>
    </row>
    <row r="99" spans="1:5" ht="52.5" customHeight="1">
      <c r="A99" s="271"/>
      <c r="B99" s="66" t="s">
        <v>158</v>
      </c>
      <c r="C99" s="125">
        <v>4374.5</v>
      </c>
      <c r="D99" s="130">
        <v>4374.5</v>
      </c>
      <c r="E99" s="244">
        <f t="shared" si="1"/>
        <v>100</v>
      </c>
    </row>
    <row r="100" spans="1:5" ht="24.75" customHeight="1">
      <c r="A100" s="175" t="s">
        <v>415</v>
      </c>
      <c r="B100" s="176" t="s">
        <v>416</v>
      </c>
      <c r="C100" s="125">
        <f>C101+C102+C104</f>
        <v>4399.53925</v>
      </c>
      <c r="D100" s="130">
        <f>D101+D102+D104</f>
        <v>4399.53925</v>
      </c>
      <c r="E100" s="244">
        <f t="shared" si="1"/>
        <v>100</v>
      </c>
    </row>
    <row r="101" spans="1:5" ht="36" customHeight="1">
      <c r="A101" s="59"/>
      <c r="B101" s="66" t="s">
        <v>417</v>
      </c>
      <c r="C101" s="125">
        <v>1640.2</v>
      </c>
      <c r="D101" s="130">
        <v>1640.2</v>
      </c>
      <c r="E101" s="244">
        <f t="shared" si="1"/>
        <v>100</v>
      </c>
    </row>
    <row r="102" spans="1:5" ht="62.25" customHeight="1">
      <c r="A102" s="59"/>
      <c r="B102" s="66" t="s">
        <v>498</v>
      </c>
      <c r="C102" s="125">
        <v>1398</v>
      </c>
      <c r="D102" s="130">
        <v>1398</v>
      </c>
      <c r="E102" s="244">
        <f t="shared" si="1"/>
        <v>100</v>
      </c>
    </row>
    <row r="103" spans="1:5" ht="24.75" customHeight="1">
      <c r="A103" s="59"/>
      <c r="B103" s="69" t="s">
        <v>567</v>
      </c>
      <c r="C103" s="125">
        <v>1035</v>
      </c>
      <c r="D103" s="130">
        <v>1035</v>
      </c>
      <c r="E103" s="244">
        <f t="shared" si="1"/>
        <v>100</v>
      </c>
    </row>
    <row r="104" spans="1:5" ht="35.25" customHeight="1">
      <c r="A104" s="59"/>
      <c r="B104" s="61" t="s">
        <v>574</v>
      </c>
      <c r="C104" s="125">
        <v>1361.33925</v>
      </c>
      <c r="D104" s="130">
        <v>1361.33925</v>
      </c>
      <c r="E104" s="244">
        <f t="shared" si="1"/>
        <v>100</v>
      </c>
    </row>
    <row r="105" spans="1:5" ht="51.75" customHeight="1">
      <c r="A105" s="54" t="s">
        <v>558</v>
      </c>
      <c r="B105" s="165" t="s">
        <v>559</v>
      </c>
      <c r="C105" s="125">
        <f>C106</f>
        <v>-57.6</v>
      </c>
      <c r="D105" s="130">
        <v>-57.6</v>
      </c>
      <c r="E105" s="244">
        <f t="shared" si="1"/>
        <v>100</v>
      </c>
    </row>
    <row r="106" spans="1:5" ht="51.75" customHeight="1">
      <c r="A106" s="54" t="s">
        <v>39</v>
      </c>
      <c r="B106" s="165" t="s">
        <v>40</v>
      </c>
      <c r="C106" s="125">
        <v>-57.6</v>
      </c>
      <c r="D106" s="130">
        <v>-57.6</v>
      </c>
      <c r="E106" s="244">
        <f t="shared" si="1"/>
        <v>100</v>
      </c>
    </row>
    <row r="107" spans="1:5" ht="17.25" customHeight="1">
      <c r="A107" s="59"/>
      <c r="B107" s="58" t="s">
        <v>536</v>
      </c>
      <c r="C107" s="127">
        <f>C53+C22</f>
        <v>393464.98399000004</v>
      </c>
      <c r="D107" s="127">
        <f>D22+D53</f>
        <v>390229.77743</v>
      </c>
      <c r="E107" s="243">
        <f>D107/C107*100</f>
        <v>99.1777650638202</v>
      </c>
    </row>
  </sheetData>
  <mergeCells count="16">
    <mergeCell ref="B14:C14"/>
    <mergeCell ref="C6:E6"/>
    <mergeCell ref="A18:E18"/>
    <mergeCell ref="A8:E8"/>
    <mergeCell ref="B12:C12"/>
    <mergeCell ref="B13:C13"/>
    <mergeCell ref="B15:C15"/>
    <mergeCell ref="D2:E2"/>
    <mergeCell ref="A3:E3"/>
    <mergeCell ref="A4:E4"/>
    <mergeCell ref="A5:E5"/>
    <mergeCell ref="A94:A99"/>
    <mergeCell ref="A20:A21"/>
    <mergeCell ref="B20:B21"/>
    <mergeCell ref="C20:E20"/>
    <mergeCell ref="A88:A93"/>
  </mergeCells>
  <printOptions/>
  <pageMargins left="0.43" right="0.35" top="0.54" bottom="0.51" header="0.5" footer="0.5"/>
  <pageSetup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835"/>
  <sheetViews>
    <sheetView view="pageBreakPreview" zoomScale="180" zoomScaleSheetLayoutView="180" workbookViewId="0" topLeftCell="A1">
      <selection activeCell="D10" sqref="D10"/>
    </sheetView>
  </sheetViews>
  <sheetFormatPr defaultColWidth="9.00390625" defaultRowHeight="12.75"/>
  <cols>
    <col min="1" max="1" width="5.00390625" style="77" customWidth="1"/>
    <col min="2" max="2" width="6.00390625" style="3" customWidth="1"/>
    <col min="3" max="3" width="9.625" style="77" customWidth="1"/>
    <col min="4" max="4" width="73.875" style="3" customWidth="1"/>
    <col min="5" max="5" width="15.00390625" style="4" customWidth="1"/>
    <col min="6" max="6" width="15.875" style="4" customWidth="1"/>
    <col min="7" max="7" width="11.00390625" style="4" customWidth="1"/>
    <col min="8" max="16384" width="9.125" style="4" customWidth="1"/>
  </cols>
  <sheetData>
    <row r="2" spans="1:7" ht="15">
      <c r="A2" s="70"/>
      <c r="B2" s="40"/>
      <c r="C2" s="40"/>
      <c r="D2" s="276" t="s">
        <v>560</v>
      </c>
      <c r="E2" s="277"/>
      <c r="F2" s="277"/>
      <c r="G2" s="277"/>
    </row>
    <row r="3" spans="1:7" ht="15">
      <c r="A3" s="258" t="s">
        <v>123</v>
      </c>
      <c r="B3" s="258"/>
      <c r="C3" s="258"/>
      <c r="D3" s="258"/>
      <c r="E3" s="258"/>
      <c r="F3" s="258"/>
      <c r="G3" s="277"/>
    </row>
    <row r="4" spans="1:7" ht="15">
      <c r="A4" s="258" t="s">
        <v>124</v>
      </c>
      <c r="B4" s="258"/>
      <c r="C4" s="258"/>
      <c r="D4" s="258"/>
      <c r="E4" s="258"/>
      <c r="F4" s="258"/>
      <c r="G4" s="277"/>
    </row>
    <row r="5" spans="1:7" ht="15" customHeight="1">
      <c r="A5" s="259" t="s">
        <v>187</v>
      </c>
      <c r="B5" s="259"/>
      <c r="C5" s="259"/>
      <c r="D5" s="259"/>
      <c r="E5" s="259"/>
      <c r="F5" s="259"/>
      <c r="G5" s="277"/>
    </row>
    <row r="6" spans="1:7" ht="15">
      <c r="A6" s="70"/>
      <c r="B6" s="40"/>
      <c r="C6" s="258" t="s">
        <v>200</v>
      </c>
      <c r="D6" s="258"/>
      <c r="E6" s="258"/>
      <c r="F6" s="258"/>
      <c r="G6" s="277"/>
    </row>
    <row r="9" spans="4:6" ht="15">
      <c r="D9" s="78"/>
      <c r="E9" s="79"/>
      <c r="F9" s="38"/>
    </row>
    <row r="10" spans="4:5" ht="15">
      <c r="D10" s="12"/>
      <c r="E10" s="13"/>
    </row>
    <row r="11" spans="4:7" ht="18.75">
      <c r="D11" s="282" t="s">
        <v>165</v>
      </c>
      <c r="E11" s="282"/>
      <c r="F11" s="282"/>
      <c r="G11" s="38"/>
    </row>
    <row r="12" spans="1:7" ht="32.25" customHeight="1">
      <c r="A12" s="281" t="s">
        <v>555</v>
      </c>
      <c r="B12" s="281"/>
      <c r="C12" s="281"/>
      <c r="D12" s="281"/>
      <c r="E12" s="281"/>
      <c r="F12" s="281"/>
      <c r="G12" s="281"/>
    </row>
    <row r="13" spans="1:7" ht="18" customHeight="1">
      <c r="A13" s="232"/>
      <c r="B13" s="232"/>
      <c r="C13" s="232"/>
      <c r="D13" s="232"/>
      <c r="E13" s="232"/>
      <c r="F13" s="232"/>
      <c r="G13" s="254" t="s">
        <v>256</v>
      </c>
    </row>
    <row r="14" spans="1:7" ht="23.25" customHeight="1">
      <c r="A14" s="80" t="s">
        <v>260</v>
      </c>
      <c r="B14" s="81" t="s">
        <v>261</v>
      </c>
      <c r="C14" s="82" t="s">
        <v>262</v>
      </c>
      <c r="D14" s="83"/>
      <c r="E14" s="84" t="s">
        <v>49</v>
      </c>
      <c r="F14" s="84" t="s">
        <v>190</v>
      </c>
      <c r="G14" s="253" t="s">
        <v>50</v>
      </c>
    </row>
    <row r="15" spans="1:7" ht="15.75" customHeight="1">
      <c r="A15" s="86">
        <v>1</v>
      </c>
      <c r="B15" s="87" t="s">
        <v>263</v>
      </c>
      <c r="C15" s="88">
        <v>3</v>
      </c>
      <c r="D15" s="89" t="s">
        <v>385</v>
      </c>
      <c r="E15" s="90">
        <v>5</v>
      </c>
      <c r="F15" s="90">
        <v>6</v>
      </c>
      <c r="G15" s="90">
        <v>7</v>
      </c>
    </row>
    <row r="16" spans="1:7" ht="14.25">
      <c r="A16" s="92" t="s">
        <v>217</v>
      </c>
      <c r="B16" s="93" t="s">
        <v>386</v>
      </c>
      <c r="C16" s="93"/>
      <c r="D16" s="94" t="s">
        <v>264</v>
      </c>
      <c r="E16" s="124">
        <f>E17+E18+E19+E20+E21+E22</f>
        <v>78203.79932</v>
      </c>
      <c r="F16" s="124">
        <f>F17+F18+F19+F20+F21+F22</f>
        <v>72680.03383</v>
      </c>
      <c r="G16" s="246">
        <f>F16/E16*100</f>
        <v>92.936704433761</v>
      </c>
    </row>
    <row r="17" spans="1:7" ht="35.25" customHeight="1">
      <c r="A17" s="92"/>
      <c r="B17" s="96" t="s">
        <v>386</v>
      </c>
      <c r="C17" s="96" t="s">
        <v>387</v>
      </c>
      <c r="D17" s="97" t="s">
        <v>265</v>
      </c>
      <c r="E17" s="125">
        <v>3646.567</v>
      </c>
      <c r="F17" s="125">
        <f>'3 разделы пр 7 '!H14</f>
        <v>3634.87606</v>
      </c>
      <c r="G17" s="247">
        <f>F17/E17*100</f>
        <v>99.6793987331098</v>
      </c>
    </row>
    <row r="18" spans="1:7" s="6" customFormat="1" ht="43.5" customHeight="1">
      <c r="A18" s="98"/>
      <c r="B18" s="99" t="s">
        <v>386</v>
      </c>
      <c r="C18" s="99" t="s">
        <v>388</v>
      </c>
      <c r="D18" s="97" t="s">
        <v>371</v>
      </c>
      <c r="E18" s="125">
        <v>4197.279</v>
      </c>
      <c r="F18" s="125">
        <f>'3 разделы пр 7 '!H18</f>
        <v>4041.05844</v>
      </c>
      <c r="G18" s="247">
        <f aca="true" t="shared" si="0" ref="G18:G52">F18/E18*100</f>
        <v>96.2780515662647</v>
      </c>
    </row>
    <row r="19" spans="1:7" ht="47.25" customHeight="1">
      <c r="A19" s="98"/>
      <c r="B19" s="99" t="s">
        <v>386</v>
      </c>
      <c r="C19" s="99" t="s">
        <v>389</v>
      </c>
      <c r="D19" s="97" t="s">
        <v>266</v>
      </c>
      <c r="E19" s="126">
        <v>31160.82059</v>
      </c>
      <c r="F19" s="125">
        <f>'3 разделы пр 7 '!H24</f>
        <v>28788.94011</v>
      </c>
      <c r="G19" s="247">
        <f t="shared" si="0"/>
        <v>92.38826053007996</v>
      </c>
    </row>
    <row r="20" spans="1:7" s="85" customFormat="1" ht="33.75" customHeight="1">
      <c r="A20" s="98"/>
      <c r="B20" s="99" t="s">
        <v>386</v>
      </c>
      <c r="C20" s="99" t="s">
        <v>301</v>
      </c>
      <c r="D20" s="97" t="s">
        <v>219</v>
      </c>
      <c r="E20" s="126">
        <v>11164.881</v>
      </c>
      <c r="F20" s="125">
        <f>'3 разделы пр 7 '!H43</f>
        <v>10950.406899999998</v>
      </c>
      <c r="G20" s="247">
        <f t="shared" si="0"/>
        <v>98.0790292346152</v>
      </c>
    </row>
    <row r="21" spans="1:7" s="91" customFormat="1" ht="15">
      <c r="A21" s="98"/>
      <c r="B21" s="99" t="s">
        <v>386</v>
      </c>
      <c r="C21" s="99" t="s">
        <v>366</v>
      </c>
      <c r="D21" s="97" t="s">
        <v>490</v>
      </c>
      <c r="E21" s="126">
        <v>1000</v>
      </c>
      <c r="F21" s="125">
        <v>0</v>
      </c>
      <c r="G21" s="247">
        <f t="shared" si="0"/>
        <v>0</v>
      </c>
    </row>
    <row r="22" spans="1:7" s="95" customFormat="1" ht="15">
      <c r="A22" s="98"/>
      <c r="B22" s="99" t="s">
        <v>386</v>
      </c>
      <c r="C22" s="99" t="s">
        <v>568</v>
      </c>
      <c r="D22" s="97" t="s">
        <v>491</v>
      </c>
      <c r="E22" s="126">
        <v>27034.25173</v>
      </c>
      <c r="F22" s="125">
        <f>'3 разделы пр 7 '!H53</f>
        <v>25264.75232</v>
      </c>
      <c r="G22" s="247">
        <f t="shared" si="0"/>
        <v>93.45460185962395</v>
      </c>
    </row>
    <row r="23" spans="1:7" s="95" customFormat="1" ht="18" customHeight="1">
      <c r="A23" s="92">
        <v>2</v>
      </c>
      <c r="B23" s="93" t="s">
        <v>387</v>
      </c>
      <c r="C23" s="93"/>
      <c r="D23" s="49" t="s">
        <v>303</v>
      </c>
      <c r="E23" s="124">
        <v>352.8</v>
      </c>
      <c r="F23" s="127">
        <f>F24</f>
        <v>352.8</v>
      </c>
      <c r="G23" s="246">
        <f t="shared" si="0"/>
        <v>100</v>
      </c>
    </row>
    <row r="24" spans="1:7" s="7" customFormat="1" ht="15">
      <c r="A24" s="98"/>
      <c r="B24" s="99" t="s">
        <v>387</v>
      </c>
      <c r="C24" s="99" t="s">
        <v>388</v>
      </c>
      <c r="D24" s="97" t="s">
        <v>492</v>
      </c>
      <c r="E24" s="125">
        <v>352.8</v>
      </c>
      <c r="F24" s="125">
        <f>'3 разделы пр 7 '!H83</f>
        <v>352.8</v>
      </c>
      <c r="G24" s="247">
        <f t="shared" si="0"/>
        <v>100</v>
      </c>
    </row>
    <row r="25" spans="1:7" s="7" customFormat="1" ht="18" customHeight="1">
      <c r="A25" s="92" t="s">
        <v>411</v>
      </c>
      <c r="B25" s="93" t="s">
        <v>388</v>
      </c>
      <c r="C25" s="93"/>
      <c r="D25" s="49" t="s">
        <v>305</v>
      </c>
      <c r="E25" s="124">
        <f>E26+E27+E28</f>
        <v>4013.38</v>
      </c>
      <c r="F25" s="127">
        <f>F26+F27+F28</f>
        <v>2966.2832</v>
      </c>
      <c r="G25" s="246">
        <f t="shared" si="0"/>
        <v>73.9098515465767</v>
      </c>
    </row>
    <row r="26" spans="1:7" s="7" customFormat="1" ht="17.25" customHeight="1">
      <c r="A26" s="92"/>
      <c r="B26" s="96" t="s">
        <v>388</v>
      </c>
      <c r="C26" s="96" t="s">
        <v>389</v>
      </c>
      <c r="D26" s="101" t="s">
        <v>267</v>
      </c>
      <c r="E26" s="126">
        <v>425.8</v>
      </c>
      <c r="F26" s="125">
        <f>'3 разделы пр 7 '!H91</f>
        <v>382.80695000000003</v>
      </c>
      <c r="G26" s="247">
        <f t="shared" si="0"/>
        <v>89.90299436355097</v>
      </c>
    </row>
    <row r="27" spans="1:7" s="7" customFormat="1" ht="30">
      <c r="A27" s="98"/>
      <c r="B27" s="99" t="s">
        <v>388</v>
      </c>
      <c r="C27" s="99" t="s">
        <v>306</v>
      </c>
      <c r="D27" s="102" t="s">
        <v>268</v>
      </c>
      <c r="E27" s="126">
        <v>3082.58</v>
      </c>
      <c r="F27" s="125">
        <f>'3 разделы пр 7 '!H98</f>
        <v>2389.16731</v>
      </c>
      <c r="G27" s="247">
        <f t="shared" si="0"/>
        <v>77.50544381654329</v>
      </c>
    </row>
    <row r="28" spans="1:7" s="7" customFormat="1" ht="30">
      <c r="A28" s="98"/>
      <c r="B28" s="99" t="s">
        <v>388</v>
      </c>
      <c r="C28" s="99" t="s">
        <v>427</v>
      </c>
      <c r="D28" s="102" t="s">
        <v>269</v>
      </c>
      <c r="E28" s="126">
        <v>505</v>
      </c>
      <c r="F28" s="125">
        <f>'3 разделы пр 7 '!H107</f>
        <v>194.30894</v>
      </c>
      <c r="G28" s="247">
        <f t="shared" si="0"/>
        <v>38.47701782178218</v>
      </c>
    </row>
    <row r="29" spans="1:7" s="100" customFormat="1" ht="15">
      <c r="A29" s="92" t="s">
        <v>372</v>
      </c>
      <c r="B29" s="93" t="s">
        <v>389</v>
      </c>
      <c r="C29" s="93"/>
      <c r="D29" s="49" t="s">
        <v>90</v>
      </c>
      <c r="E29" s="124">
        <f>E30</f>
        <v>10525.06715</v>
      </c>
      <c r="F29" s="127">
        <f>F30</f>
        <v>10471.89004</v>
      </c>
      <c r="G29" s="246">
        <f t="shared" si="0"/>
        <v>99.49475752275842</v>
      </c>
    </row>
    <row r="30" spans="1:7" s="8" customFormat="1" ht="15" customHeight="1">
      <c r="A30" s="98"/>
      <c r="B30" s="99" t="s">
        <v>389</v>
      </c>
      <c r="C30" s="99" t="s">
        <v>306</v>
      </c>
      <c r="D30" s="97" t="s">
        <v>270</v>
      </c>
      <c r="E30" s="126">
        <v>10525.06715</v>
      </c>
      <c r="F30" s="125">
        <f>'3 разделы пр 7 '!H115</f>
        <v>10471.89004</v>
      </c>
      <c r="G30" s="247">
        <f t="shared" si="0"/>
        <v>99.49475752275842</v>
      </c>
    </row>
    <row r="31" spans="1:7" s="95" customFormat="1" ht="15">
      <c r="A31" s="92" t="s">
        <v>374</v>
      </c>
      <c r="B31" s="93" t="s">
        <v>91</v>
      </c>
      <c r="C31" s="93"/>
      <c r="D31" s="103" t="s">
        <v>92</v>
      </c>
      <c r="E31" s="124">
        <f>E32+E33+E34</f>
        <v>86300.85880999999</v>
      </c>
      <c r="F31" s="127">
        <f>F32+F33+F34</f>
        <v>82471.98181999999</v>
      </c>
      <c r="G31" s="246">
        <f t="shared" si="0"/>
        <v>95.56333848492787</v>
      </c>
    </row>
    <row r="32" spans="1:7" s="95" customFormat="1" ht="15">
      <c r="A32" s="98"/>
      <c r="B32" s="99" t="s">
        <v>91</v>
      </c>
      <c r="C32" s="99" t="s">
        <v>386</v>
      </c>
      <c r="D32" s="97" t="s">
        <v>73</v>
      </c>
      <c r="E32" s="125">
        <f>'3 разделы пр 7 '!G129</f>
        <v>19742.665869999997</v>
      </c>
      <c r="F32" s="125">
        <f>'3 разделы пр 7 '!H129</f>
        <v>18551.690029999998</v>
      </c>
      <c r="G32" s="247">
        <f t="shared" si="0"/>
        <v>93.96750242423062</v>
      </c>
    </row>
    <row r="33" spans="1:7" s="95" customFormat="1" ht="19.5" customHeight="1">
      <c r="A33" s="98"/>
      <c r="B33" s="99" t="s">
        <v>91</v>
      </c>
      <c r="C33" s="99" t="s">
        <v>387</v>
      </c>
      <c r="D33" s="104" t="s">
        <v>43</v>
      </c>
      <c r="E33" s="125">
        <f>'3 разделы пр 7 '!G140</f>
        <v>53285.5036</v>
      </c>
      <c r="F33" s="125">
        <f>'3 разделы пр 7 '!H140</f>
        <v>51464.156749999995</v>
      </c>
      <c r="G33" s="247">
        <f t="shared" si="0"/>
        <v>96.58190928686278</v>
      </c>
    </row>
    <row r="34" spans="1:7" s="95" customFormat="1" ht="18" customHeight="1">
      <c r="A34" s="98"/>
      <c r="B34" s="99" t="s">
        <v>91</v>
      </c>
      <c r="C34" s="99" t="s">
        <v>388</v>
      </c>
      <c r="D34" s="104" t="s">
        <v>45</v>
      </c>
      <c r="E34" s="125">
        <v>13272.68934</v>
      </c>
      <c r="F34" s="125">
        <f>'3 разделы пр 7 '!H156</f>
        <v>12456.135040000001</v>
      </c>
      <c r="G34" s="247">
        <f t="shared" si="0"/>
        <v>93.84786097916762</v>
      </c>
    </row>
    <row r="35" spans="1:7" s="7" customFormat="1" ht="14.25">
      <c r="A35" s="92" t="s">
        <v>376</v>
      </c>
      <c r="B35" s="93" t="s">
        <v>302</v>
      </c>
      <c r="C35" s="93"/>
      <c r="D35" s="49" t="s">
        <v>93</v>
      </c>
      <c r="E35" s="124">
        <f>E36+E37+E38+E39</f>
        <v>189214.65985999999</v>
      </c>
      <c r="F35" s="127">
        <f>F36+F37+F38+F39</f>
        <v>187065.73053000003</v>
      </c>
      <c r="G35" s="246">
        <f t="shared" si="0"/>
        <v>98.86429025552779</v>
      </c>
    </row>
    <row r="36" spans="1:7" s="100" customFormat="1" ht="15">
      <c r="A36" s="98"/>
      <c r="B36" s="99" t="s">
        <v>302</v>
      </c>
      <c r="C36" s="99" t="s">
        <v>386</v>
      </c>
      <c r="D36" s="97" t="s">
        <v>382</v>
      </c>
      <c r="E36" s="125">
        <v>87183.52747</v>
      </c>
      <c r="F36" s="125">
        <f>'3 разделы пр 7 '!H169</f>
        <v>86787.35824</v>
      </c>
      <c r="G36" s="247">
        <f t="shared" si="0"/>
        <v>99.5455916484495</v>
      </c>
    </row>
    <row r="37" spans="1:7" s="95" customFormat="1" ht="15">
      <c r="A37" s="98"/>
      <c r="B37" s="99" t="s">
        <v>302</v>
      </c>
      <c r="C37" s="99" t="s">
        <v>387</v>
      </c>
      <c r="D37" s="97" t="s">
        <v>378</v>
      </c>
      <c r="E37" s="125">
        <f>'3 разделы пр 7 '!G183</f>
        <v>99468.53172</v>
      </c>
      <c r="F37" s="125">
        <f>'3 разделы пр 7 '!H183</f>
        <v>97738.12862</v>
      </c>
      <c r="G37" s="247">
        <f t="shared" si="0"/>
        <v>98.26035121854315</v>
      </c>
    </row>
    <row r="38" spans="1:7" s="95" customFormat="1" ht="15">
      <c r="A38" s="98"/>
      <c r="B38" s="99" t="s">
        <v>302</v>
      </c>
      <c r="C38" s="99" t="s">
        <v>302</v>
      </c>
      <c r="D38" s="97" t="s">
        <v>271</v>
      </c>
      <c r="E38" s="125">
        <v>1717.60038</v>
      </c>
      <c r="F38" s="125">
        <f>'3 разделы пр 7 '!H200</f>
        <v>1695.95138</v>
      </c>
      <c r="G38" s="247">
        <f t="shared" si="0"/>
        <v>98.73957876045648</v>
      </c>
    </row>
    <row r="39" spans="1:7" s="95" customFormat="1" ht="15">
      <c r="A39" s="98"/>
      <c r="B39" s="99" t="s">
        <v>302</v>
      </c>
      <c r="C39" s="99" t="s">
        <v>306</v>
      </c>
      <c r="D39" s="97" t="s">
        <v>47</v>
      </c>
      <c r="E39" s="125">
        <v>845.00029</v>
      </c>
      <c r="F39" s="125">
        <f>'3 разделы пр 7 '!H207</f>
        <v>844.2922900000001</v>
      </c>
      <c r="G39" s="247">
        <f t="shared" si="0"/>
        <v>99.91621304650678</v>
      </c>
    </row>
    <row r="40" spans="1:7" s="95" customFormat="1" ht="15">
      <c r="A40" s="92" t="s">
        <v>377</v>
      </c>
      <c r="B40" s="93" t="s">
        <v>94</v>
      </c>
      <c r="C40" s="93"/>
      <c r="D40" s="49" t="s">
        <v>186</v>
      </c>
      <c r="E40" s="124">
        <f>E41+E42</f>
        <v>11480.705</v>
      </c>
      <c r="F40" s="127">
        <f>F41+F42</f>
        <v>11480.70497</v>
      </c>
      <c r="G40" s="246">
        <f t="shared" si="0"/>
        <v>99.99999973869201</v>
      </c>
    </row>
    <row r="41" spans="1:7" s="105" customFormat="1" ht="15">
      <c r="A41" s="98"/>
      <c r="B41" s="99" t="s">
        <v>94</v>
      </c>
      <c r="C41" s="99" t="s">
        <v>386</v>
      </c>
      <c r="D41" s="107" t="s">
        <v>51</v>
      </c>
      <c r="E41" s="125">
        <v>1847</v>
      </c>
      <c r="F41" s="125">
        <f>'3 разделы пр 7 '!H219</f>
        <v>1846.99997</v>
      </c>
      <c r="G41" s="247">
        <f t="shared" si="0"/>
        <v>99.99999837574445</v>
      </c>
    </row>
    <row r="42" spans="1:7" s="8" customFormat="1" ht="15">
      <c r="A42" s="98"/>
      <c r="B42" s="99" t="s">
        <v>94</v>
      </c>
      <c r="C42" s="99" t="s">
        <v>389</v>
      </c>
      <c r="D42" s="108" t="s">
        <v>569</v>
      </c>
      <c r="E42" s="125">
        <v>9633.705</v>
      </c>
      <c r="F42" s="125">
        <f>'3 разделы пр 7 '!H225</f>
        <v>9633.705</v>
      </c>
      <c r="G42" s="247">
        <f t="shared" si="0"/>
        <v>100</v>
      </c>
    </row>
    <row r="43" spans="1:7" s="8" customFormat="1" ht="14.25">
      <c r="A43" s="92" t="s">
        <v>381</v>
      </c>
      <c r="B43" s="93" t="s">
        <v>384</v>
      </c>
      <c r="C43" s="93"/>
      <c r="D43" s="50" t="s">
        <v>121</v>
      </c>
      <c r="E43" s="124">
        <f>E44+E45+E46+E47+E48</f>
        <v>30741.597220000003</v>
      </c>
      <c r="F43" s="127">
        <f>F44+F45+F46+F47+F48</f>
        <v>30017.51224</v>
      </c>
      <c r="G43" s="246">
        <f t="shared" si="0"/>
        <v>97.64460846058796</v>
      </c>
    </row>
    <row r="44" spans="1:7" s="8" customFormat="1" ht="15">
      <c r="A44" s="98"/>
      <c r="B44" s="99" t="s">
        <v>384</v>
      </c>
      <c r="C44" s="99" t="s">
        <v>386</v>
      </c>
      <c r="D44" s="107" t="s">
        <v>54</v>
      </c>
      <c r="E44" s="125">
        <v>1731.586</v>
      </c>
      <c r="F44" s="125">
        <f>'3 разделы пр 7 '!H231</f>
        <v>1719.36799</v>
      </c>
      <c r="G44" s="247">
        <f t="shared" si="0"/>
        <v>99.29440351215591</v>
      </c>
    </row>
    <row r="45" spans="1:7" s="106" customFormat="1" ht="15">
      <c r="A45" s="98"/>
      <c r="B45" s="99" t="s">
        <v>384</v>
      </c>
      <c r="C45" s="99" t="s">
        <v>387</v>
      </c>
      <c r="D45" s="107" t="s">
        <v>398</v>
      </c>
      <c r="E45" s="125">
        <v>1058.3</v>
      </c>
      <c r="F45" s="125">
        <f>'3 разделы пр 7 '!H236</f>
        <v>1024.58813</v>
      </c>
      <c r="G45" s="247">
        <f t="shared" si="0"/>
        <v>96.81452612680715</v>
      </c>
    </row>
    <row r="46" spans="1:7" s="8" customFormat="1" ht="15">
      <c r="A46" s="98"/>
      <c r="B46" s="99" t="s">
        <v>384</v>
      </c>
      <c r="C46" s="99" t="s">
        <v>388</v>
      </c>
      <c r="D46" s="107" t="s">
        <v>406</v>
      </c>
      <c r="E46" s="125">
        <v>9890</v>
      </c>
      <c r="F46" s="125">
        <f>'3 разделы пр 7 '!H241</f>
        <v>9582.68968</v>
      </c>
      <c r="G46" s="247">
        <f t="shared" si="0"/>
        <v>96.8927166835187</v>
      </c>
    </row>
    <row r="47" spans="1:7" s="8" customFormat="1" ht="15">
      <c r="A47" s="98"/>
      <c r="B47" s="99" t="s">
        <v>384</v>
      </c>
      <c r="C47" s="99" t="s">
        <v>389</v>
      </c>
      <c r="D47" s="107" t="s">
        <v>409</v>
      </c>
      <c r="E47" s="125">
        <f>'3 разделы пр 7 '!G246</f>
        <v>16581.71122</v>
      </c>
      <c r="F47" s="125">
        <f>'3 разделы пр 7 '!H246</f>
        <v>16312.57186</v>
      </c>
      <c r="G47" s="247">
        <f t="shared" si="0"/>
        <v>98.37689031952638</v>
      </c>
    </row>
    <row r="48" spans="1:7" s="8" customFormat="1" ht="15">
      <c r="A48" s="98"/>
      <c r="B48" s="99" t="s">
        <v>384</v>
      </c>
      <c r="C48" s="99" t="s">
        <v>301</v>
      </c>
      <c r="D48" s="107" t="s">
        <v>410</v>
      </c>
      <c r="E48" s="125">
        <v>1480</v>
      </c>
      <c r="F48" s="125">
        <f>'3 разделы пр 7 '!H264</f>
        <v>1378.29458</v>
      </c>
      <c r="G48" s="247">
        <f t="shared" si="0"/>
        <v>93.12801216216216</v>
      </c>
    </row>
    <row r="49" spans="1:7" s="8" customFormat="1" ht="14.25">
      <c r="A49" s="109" t="s">
        <v>383</v>
      </c>
      <c r="B49" s="93" t="s">
        <v>366</v>
      </c>
      <c r="C49" s="93"/>
      <c r="D49" s="49" t="s">
        <v>53</v>
      </c>
      <c r="E49" s="127">
        <f>E50+E51</f>
        <v>4384.942</v>
      </c>
      <c r="F49" s="127">
        <f>F50+F51</f>
        <v>4353.52865</v>
      </c>
      <c r="G49" s="246">
        <f t="shared" si="0"/>
        <v>99.28360854031821</v>
      </c>
    </row>
    <row r="50" spans="1:7" s="8" customFormat="1" ht="15">
      <c r="A50" s="109"/>
      <c r="B50" s="99" t="s">
        <v>366</v>
      </c>
      <c r="C50" s="99" t="s">
        <v>386</v>
      </c>
      <c r="D50" s="107" t="s">
        <v>272</v>
      </c>
      <c r="E50" s="125">
        <v>4168.932</v>
      </c>
      <c r="F50" s="125">
        <f>'3 разделы пр 7 '!H279</f>
        <v>4143.21865</v>
      </c>
      <c r="G50" s="247">
        <f t="shared" si="0"/>
        <v>99.38321493370485</v>
      </c>
    </row>
    <row r="51" spans="1:7" s="8" customFormat="1" ht="15">
      <c r="A51" s="98"/>
      <c r="B51" s="96" t="s">
        <v>366</v>
      </c>
      <c r="C51" s="99" t="s">
        <v>387</v>
      </c>
      <c r="D51" s="107" t="s">
        <v>273</v>
      </c>
      <c r="E51" s="125">
        <v>216.01</v>
      </c>
      <c r="F51" s="125">
        <f>'3 разделы пр 7 '!H285</f>
        <v>210.31</v>
      </c>
      <c r="G51" s="245">
        <f t="shared" si="0"/>
        <v>97.36123327623721</v>
      </c>
    </row>
    <row r="52" spans="1:7" s="8" customFormat="1" ht="14.25">
      <c r="A52" s="92"/>
      <c r="B52" s="93"/>
      <c r="C52" s="93"/>
      <c r="D52" s="49" t="s">
        <v>274</v>
      </c>
      <c r="E52" s="128">
        <f>E43+E49+E40+E35+E31+E29+E25+E23+E16</f>
        <v>415217.80936</v>
      </c>
      <c r="F52" s="128">
        <f>F43+F49+F40+F35+F31+F29+F25+F23+F16</f>
        <v>401860.46528</v>
      </c>
      <c r="G52" s="246">
        <f t="shared" si="0"/>
        <v>96.78305126155632</v>
      </c>
    </row>
    <row r="53" spans="1:7" s="106" customFormat="1" ht="15" customHeight="1">
      <c r="A53" s="110"/>
      <c r="B53" s="111"/>
      <c r="C53" s="111"/>
      <c r="D53" s="112"/>
      <c r="E53" s="6"/>
      <c r="F53" s="4"/>
      <c r="G53" s="4"/>
    </row>
    <row r="54" spans="1:7" s="106" customFormat="1" ht="15" customHeight="1">
      <c r="A54" s="110"/>
      <c r="B54" s="111"/>
      <c r="C54" s="111"/>
      <c r="D54" s="113"/>
      <c r="E54" s="6"/>
      <c r="F54" s="4"/>
      <c r="G54" s="4"/>
    </row>
    <row r="55" spans="1:7" s="106" customFormat="1" ht="12" customHeight="1">
      <c r="A55" s="110"/>
      <c r="B55" s="111"/>
      <c r="C55" s="111"/>
      <c r="D55" s="114"/>
      <c r="E55" s="6"/>
      <c r="F55" s="4"/>
      <c r="G55" s="4"/>
    </row>
    <row r="56" spans="1:7" s="106" customFormat="1" ht="15" customHeight="1" hidden="1">
      <c r="A56" s="110"/>
      <c r="B56" s="111"/>
      <c r="C56" s="111"/>
      <c r="D56" s="112"/>
      <c r="E56" s="6"/>
      <c r="F56" s="4"/>
      <c r="G56" s="4"/>
    </row>
    <row r="57" spans="1:7" s="106" customFormat="1" ht="15.75" customHeight="1">
      <c r="A57" s="110"/>
      <c r="B57" s="111"/>
      <c r="C57" s="110"/>
      <c r="D57" s="112"/>
      <c r="E57" s="6"/>
      <c r="F57" s="4"/>
      <c r="G57" s="4"/>
    </row>
    <row r="58" spans="1:7" s="106" customFormat="1" ht="15" customHeight="1">
      <c r="A58" s="110"/>
      <c r="B58" s="111"/>
      <c r="C58" s="110"/>
      <c r="D58" s="112"/>
      <c r="E58" s="6"/>
      <c r="F58" s="4"/>
      <c r="G58" s="4"/>
    </row>
    <row r="59" spans="1:5" ht="12.75">
      <c r="A59" s="110"/>
      <c r="B59" s="111"/>
      <c r="C59" s="110"/>
      <c r="D59" s="112"/>
      <c r="E59" s="115"/>
    </row>
    <row r="60" spans="1:5" ht="12.75">
      <c r="A60" s="110"/>
      <c r="B60" s="111"/>
      <c r="C60" s="110"/>
      <c r="D60" s="112"/>
      <c r="E60" s="6"/>
    </row>
    <row r="61" spans="1:5" ht="12.75">
      <c r="A61" s="110"/>
      <c r="B61" s="111"/>
      <c r="C61" s="110"/>
      <c r="D61" s="112"/>
      <c r="E61" s="6"/>
    </row>
    <row r="62" spans="1:5" ht="12.75">
      <c r="A62" s="110"/>
      <c r="B62" s="111"/>
      <c r="C62" s="110"/>
      <c r="D62" s="112"/>
      <c r="E62" s="6"/>
    </row>
    <row r="63" spans="1:5" ht="12.75">
      <c r="A63" s="110"/>
      <c r="B63" s="111"/>
      <c r="C63" s="111"/>
      <c r="D63" s="112"/>
      <c r="E63" s="6"/>
    </row>
    <row r="64" spans="1:7" ht="12.75">
      <c r="A64" s="116"/>
      <c r="B64" s="117"/>
      <c r="C64" s="117"/>
      <c r="D64" s="114"/>
      <c r="E64" s="118"/>
      <c r="F64" s="119"/>
      <c r="G64" s="119"/>
    </row>
    <row r="65" spans="1:7" ht="12.75">
      <c r="A65" s="116"/>
      <c r="B65" s="117"/>
      <c r="C65" s="117"/>
      <c r="D65" s="114"/>
      <c r="E65" s="118"/>
      <c r="F65" s="119"/>
      <c r="G65" s="119"/>
    </row>
    <row r="66" spans="1:7" ht="12.75">
      <c r="A66" s="116"/>
      <c r="B66" s="117"/>
      <c r="C66" s="117"/>
      <c r="D66" s="114"/>
      <c r="E66" s="118"/>
      <c r="F66" s="119"/>
      <c r="G66" s="119"/>
    </row>
    <row r="67" spans="1:7" ht="12.75">
      <c r="A67" s="110"/>
      <c r="B67" s="111"/>
      <c r="C67" s="111"/>
      <c r="D67" s="112"/>
      <c r="E67" s="118"/>
      <c r="F67" s="119"/>
      <c r="G67" s="119"/>
    </row>
    <row r="68" spans="1:7" ht="12.75">
      <c r="A68" s="116"/>
      <c r="B68" s="117"/>
      <c r="C68" s="117"/>
      <c r="D68" s="114"/>
      <c r="E68" s="118"/>
      <c r="F68" s="119"/>
      <c r="G68" s="119"/>
    </row>
    <row r="69" spans="1:5" ht="12.75">
      <c r="A69" s="110"/>
      <c r="B69" s="111"/>
      <c r="C69" s="111"/>
      <c r="D69" s="112"/>
      <c r="E69" s="6"/>
    </row>
    <row r="70" spans="1:7" s="119" customFormat="1" ht="12.75">
      <c r="A70" s="110"/>
      <c r="B70" s="111"/>
      <c r="C70" s="111"/>
      <c r="D70" s="112"/>
      <c r="E70" s="6"/>
      <c r="F70" s="4"/>
      <c r="G70" s="4"/>
    </row>
    <row r="71" spans="1:7" s="119" customFormat="1" ht="12.75" hidden="1">
      <c r="A71" s="110"/>
      <c r="B71" s="111"/>
      <c r="C71" s="111"/>
      <c r="D71" s="112"/>
      <c r="E71" s="6"/>
      <c r="F71" s="4"/>
      <c r="G71" s="4"/>
    </row>
    <row r="72" spans="1:7" s="119" customFormat="1" ht="12.75">
      <c r="A72" s="110"/>
      <c r="B72" s="111"/>
      <c r="C72" s="110"/>
      <c r="D72" s="112"/>
      <c r="E72" s="6"/>
      <c r="F72" s="4"/>
      <c r="G72" s="4"/>
    </row>
    <row r="73" spans="1:7" s="119" customFormat="1" ht="12.75">
      <c r="A73" s="110"/>
      <c r="B73" s="111"/>
      <c r="C73" s="110"/>
      <c r="D73" s="112"/>
      <c r="E73" s="6"/>
      <c r="F73" s="4"/>
      <c r="G73" s="4"/>
    </row>
    <row r="74" spans="1:7" s="119" customFormat="1" ht="12.75">
      <c r="A74" s="110"/>
      <c r="B74" s="111"/>
      <c r="C74" s="110">
        <v>3004</v>
      </c>
      <c r="D74" s="112" t="s">
        <v>275</v>
      </c>
      <c r="E74" s="6"/>
      <c r="F74" s="4"/>
      <c r="G74" s="4"/>
    </row>
    <row r="75" spans="1:5" ht="12.75">
      <c r="A75" s="110"/>
      <c r="B75" s="111"/>
      <c r="C75" s="110">
        <v>3003</v>
      </c>
      <c r="D75" s="112" t="s">
        <v>276</v>
      </c>
      <c r="E75" s="6"/>
    </row>
    <row r="76" spans="1:5" ht="12.75">
      <c r="A76" s="110"/>
      <c r="B76" s="111"/>
      <c r="C76" s="110"/>
      <c r="D76" s="112"/>
      <c r="E76" s="6"/>
    </row>
    <row r="77" spans="1:5" ht="12.75">
      <c r="A77" s="110"/>
      <c r="B77" s="111"/>
      <c r="C77" s="110"/>
      <c r="D77" s="112"/>
      <c r="E77" s="6"/>
    </row>
    <row r="78" spans="1:5" ht="12.75">
      <c r="A78" s="110"/>
      <c r="B78" s="111"/>
      <c r="C78" s="110"/>
      <c r="D78" s="112"/>
      <c r="E78" s="6"/>
    </row>
    <row r="79" spans="1:5" ht="12.75">
      <c r="A79" s="110"/>
      <c r="B79" s="111"/>
      <c r="C79" s="110"/>
      <c r="D79" s="112"/>
      <c r="E79" s="6"/>
    </row>
    <row r="80" spans="1:5" ht="12.75" hidden="1">
      <c r="A80" s="110"/>
      <c r="B80" s="111"/>
      <c r="C80" s="110"/>
      <c r="D80" s="112"/>
      <c r="E80" s="6"/>
    </row>
    <row r="81" spans="1:5" ht="12.75" hidden="1">
      <c r="A81" s="110"/>
      <c r="B81" s="111"/>
      <c r="C81" s="110"/>
      <c r="D81" s="112"/>
      <c r="E81" s="6"/>
    </row>
    <row r="82" spans="1:5" ht="14.25" customHeight="1">
      <c r="A82" s="110"/>
      <c r="B82" s="111"/>
      <c r="C82" s="110"/>
      <c r="D82" s="112"/>
      <c r="E82" s="6"/>
    </row>
    <row r="83" spans="1:5" ht="12.75">
      <c r="A83" s="110"/>
      <c r="B83" s="111"/>
      <c r="C83" s="110"/>
      <c r="D83" s="114"/>
      <c r="E83" s="6"/>
    </row>
    <row r="84" spans="1:5" ht="12.75">
      <c r="A84" s="110"/>
      <c r="B84" s="111"/>
      <c r="C84" s="110"/>
      <c r="D84" s="120"/>
      <c r="E84" s="6"/>
    </row>
    <row r="85" spans="1:5" ht="12.75">
      <c r="A85" s="110"/>
      <c r="B85" s="111"/>
      <c r="C85" s="110"/>
      <c r="D85" s="112"/>
      <c r="E85" s="6"/>
    </row>
    <row r="86" spans="1:5" ht="12.75">
      <c r="A86" s="110"/>
      <c r="B86" s="111"/>
      <c r="C86" s="110"/>
      <c r="D86" s="112"/>
      <c r="E86" s="6"/>
    </row>
    <row r="87" spans="1:5" ht="12.75">
      <c r="A87" s="110"/>
      <c r="B87" s="111"/>
      <c r="C87" s="110"/>
      <c r="D87" s="120"/>
      <c r="E87" s="6"/>
    </row>
    <row r="88" spans="1:5" ht="12.75" hidden="1">
      <c r="A88" s="110"/>
      <c r="B88" s="111"/>
      <c r="C88" s="110"/>
      <c r="D88" s="120"/>
      <c r="E88" s="6"/>
    </row>
    <row r="89" spans="1:5" ht="12.75">
      <c r="A89" s="110"/>
      <c r="B89" s="111"/>
      <c r="C89" s="110"/>
      <c r="D89" s="120"/>
      <c r="E89" s="6"/>
    </row>
    <row r="90" spans="1:5" ht="12.75">
      <c r="A90" s="110"/>
      <c r="B90" s="111"/>
      <c r="C90" s="110"/>
      <c r="D90" s="120"/>
      <c r="E90" s="6"/>
    </row>
    <row r="91" spans="1:5" ht="12.75">
      <c r="A91" s="110"/>
      <c r="B91" s="111"/>
      <c r="C91" s="110"/>
      <c r="D91" s="120"/>
      <c r="E91" s="6"/>
    </row>
    <row r="92" spans="1:5" ht="12.75">
      <c r="A92" s="110"/>
      <c r="B92" s="111"/>
      <c r="C92" s="110"/>
      <c r="D92" s="120"/>
      <c r="E92" s="6"/>
    </row>
    <row r="93" spans="1:5" ht="39.75" customHeight="1">
      <c r="A93" s="110"/>
      <c r="B93" s="111"/>
      <c r="C93" s="110"/>
      <c r="D93" s="120"/>
      <c r="E93" s="6"/>
    </row>
    <row r="94" spans="1:5" ht="12.75">
      <c r="A94" s="110"/>
      <c r="B94" s="111"/>
      <c r="C94" s="110"/>
      <c r="D94" s="120"/>
      <c r="E94" s="6"/>
    </row>
    <row r="95" spans="1:5" ht="12.75">
      <c r="A95" s="110"/>
      <c r="B95" s="111"/>
      <c r="C95" s="110"/>
      <c r="D95" s="120"/>
      <c r="E95" s="6"/>
    </row>
    <row r="96" spans="1:5" ht="12.75">
      <c r="A96" s="110"/>
      <c r="B96" s="111"/>
      <c r="C96" s="110"/>
      <c r="D96" s="120"/>
      <c r="E96" s="6"/>
    </row>
    <row r="97" spans="1:5" ht="12.75">
      <c r="A97" s="121"/>
      <c r="B97" s="122"/>
      <c r="C97" s="110"/>
      <c r="D97" s="120"/>
      <c r="E97" s="6"/>
    </row>
    <row r="98" spans="1:5" ht="12.75">
      <c r="A98" s="121"/>
      <c r="B98" s="122"/>
      <c r="C98" s="110"/>
      <c r="D98" s="120"/>
      <c r="E98" s="6"/>
    </row>
    <row r="99" spans="1:5" ht="12.75">
      <c r="A99" s="121"/>
      <c r="B99" s="122"/>
      <c r="C99" s="110"/>
      <c r="D99" s="120"/>
      <c r="E99" s="6"/>
    </row>
    <row r="100" spans="1:7" ht="12.75">
      <c r="A100" s="116"/>
      <c r="B100" s="117"/>
      <c r="C100" s="116"/>
      <c r="D100" s="114"/>
      <c r="E100" s="118"/>
      <c r="F100" s="119"/>
      <c r="G100" s="119"/>
    </row>
    <row r="101" spans="1:7" ht="12.75">
      <c r="A101" s="116"/>
      <c r="B101" s="117"/>
      <c r="C101" s="116"/>
      <c r="D101" s="114"/>
      <c r="E101" s="118"/>
      <c r="F101" s="119"/>
      <c r="G101" s="119"/>
    </row>
    <row r="102" spans="1:5" ht="12.75">
      <c r="A102" s="110"/>
      <c r="B102" s="111"/>
      <c r="C102" s="110"/>
      <c r="D102" s="112"/>
      <c r="E102" s="6"/>
    </row>
    <row r="103" spans="1:5" ht="14.25" customHeight="1">
      <c r="A103" s="110"/>
      <c r="B103" s="111"/>
      <c r="C103" s="110"/>
      <c r="D103" s="112"/>
      <c r="E103" s="6"/>
    </row>
    <row r="104" spans="1:5" ht="28.5" customHeight="1">
      <c r="A104" s="110"/>
      <c r="B104" s="111"/>
      <c r="C104" s="110"/>
      <c r="D104" s="112"/>
      <c r="E104" s="6"/>
    </row>
    <row r="105" spans="1:7" ht="15" customHeight="1">
      <c r="A105" s="116"/>
      <c r="B105" s="117"/>
      <c r="C105" s="116"/>
      <c r="D105" s="123"/>
      <c r="E105" s="118"/>
      <c r="F105" s="9"/>
      <c r="G105" s="9"/>
    </row>
    <row r="106" spans="1:7" s="119" customFormat="1" ht="12.75">
      <c r="A106" s="110"/>
      <c r="B106" s="111"/>
      <c r="C106" s="110"/>
      <c r="D106" s="120"/>
      <c r="E106" s="6"/>
      <c r="F106" s="5"/>
      <c r="G106" s="5"/>
    </row>
    <row r="107" spans="1:7" s="119" customFormat="1" ht="12.75">
      <c r="A107" s="116"/>
      <c r="B107" s="117"/>
      <c r="C107" s="110"/>
      <c r="D107" s="120"/>
      <c r="E107" s="118"/>
      <c r="F107" s="9"/>
      <c r="G107" s="9"/>
    </row>
    <row r="108" spans="1:7" ht="12.75">
      <c r="A108" s="116"/>
      <c r="B108" s="117"/>
      <c r="C108" s="116"/>
      <c r="D108" s="114"/>
      <c r="E108" s="118"/>
      <c r="F108" s="119"/>
      <c r="G108" s="119"/>
    </row>
    <row r="109" spans="1:5" ht="12.75">
      <c r="A109" s="121"/>
      <c r="B109" s="122"/>
      <c r="C109" s="110"/>
      <c r="D109" s="112"/>
      <c r="E109" s="6"/>
    </row>
    <row r="110" spans="1:5" ht="12.75">
      <c r="A110" s="121"/>
      <c r="B110" s="122"/>
      <c r="C110" s="110"/>
      <c r="D110" s="112"/>
      <c r="E110" s="6"/>
    </row>
    <row r="111" spans="1:7" s="9" customFormat="1" ht="12.75">
      <c r="A111" s="121"/>
      <c r="B111" s="122"/>
      <c r="C111" s="110"/>
      <c r="D111" s="112"/>
      <c r="E111" s="6"/>
      <c r="F111" s="4"/>
      <c r="G111" s="4"/>
    </row>
    <row r="112" spans="1:7" s="5" customFormat="1" ht="12.75">
      <c r="A112" s="121"/>
      <c r="B112" s="122"/>
      <c r="C112" s="110"/>
      <c r="D112" s="112"/>
      <c r="E112" s="6"/>
      <c r="F112" s="4"/>
      <c r="G112" s="4"/>
    </row>
    <row r="113" spans="1:7" s="9" customFormat="1" ht="12.75">
      <c r="A113" s="121"/>
      <c r="B113" s="122"/>
      <c r="C113" s="110"/>
      <c r="D113" s="112"/>
      <c r="E113" s="6"/>
      <c r="F113" s="4"/>
      <c r="G113" s="4"/>
    </row>
    <row r="114" spans="1:7" s="119" customFormat="1" ht="12.75">
      <c r="A114" s="121"/>
      <c r="B114" s="122"/>
      <c r="C114" s="110"/>
      <c r="D114" s="112"/>
      <c r="E114" s="6"/>
      <c r="F114" s="4"/>
      <c r="G114" s="4"/>
    </row>
    <row r="115" spans="1:5" ht="12.75">
      <c r="A115" s="121"/>
      <c r="B115" s="122"/>
      <c r="C115" s="110"/>
      <c r="D115" s="112"/>
      <c r="E115" s="6"/>
    </row>
    <row r="116" spans="1:4" ht="36.75" customHeight="1">
      <c r="A116" s="121"/>
      <c r="B116" s="122"/>
      <c r="C116" s="110"/>
      <c r="D116" s="112"/>
    </row>
    <row r="117" spans="1:4" ht="12.75">
      <c r="A117" s="121"/>
      <c r="B117" s="122"/>
      <c r="C117" s="110"/>
      <c r="D117" s="112"/>
    </row>
    <row r="118" spans="1:4" ht="12.75">
      <c r="A118" s="121"/>
      <c r="B118" s="122"/>
      <c r="C118" s="110"/>
      <c r="D118" s="112"/>
    </row>
    <row r="119" spans="1:4" ht="12.75">
      <c r="A119" s="121"/>
      <c r="B119" s="122"/>
      <c r="C119" s="110"/>
      <c r="D119" s="112"/>
    </row>
    <row r="120" spans="1:4" ht="12.75">
      <c r="A120" s="121"/>
      <c r="B120" s="122"/>
      <c r="C120" s="110"/>
      <c r="D120" s="112"/>
    </row>
    <row r="121" spans="1:4" ht="12.75">
      <c r="A121" s="121"/>
      <c r="B121" s="122"/>
      <c r="C121" s="110"/>
      <c r="D121" s="112"/>
    </row>
    <row r="122" spans="1:4" ht="12.75">
      <c r="A122" s="121"/>
      <c r="B122" s="122"/>
      <c r="C122" s="110"/>
      <c r="D122" s="112"/>
    </row>
    <row r="123" spans="1:4" ht="12.75">
      <c r="A123" s="121"/>
      <c r="B123" s="122"/>
      <c r="C123" s="110"/>
      <c r="D123" s="112"/>
    </row>
    <row r="124" spans="1:4" ht="12.75">
      <c r="A124" s="121"/>
      <c r="B124" s="122"/>
      <c r="C124" s="110"/>
      <c r="D124" s="112"/>
    </row>
    <row r="125" spans="1:4" ht="12.75">
      <c r="A125" s="121"/>
      <c r="B125" s="122"/>
      <c r="C125" s="110"/>
      <c r="D125" s="112"/>
    </row>
    <row r="126" spans="1:4" ht="12.75">
      <c r="A126" s="121"/>
      <c r="B126" s="122"/>
      <c r="C126" s="110"/>
      <c r="D126" s="112"/>
    </row>
    <row r="127" spans="1:4" ht="12.75">
      <c r="A127" s="121"/>
      <c r="B127" s="122"/>
      <c r="C127" s="110"/>
      <c r="D127" s="112"/>
    </row>
    <row r="128" spans="1:4" ht="12.75">
      <c r="A128" s="121"/>
      <c r="B128" s="122"/>
      <c r="C128" s="110"/>
      <c r="D128" s="112"/>
    </row>
    <row r="129" spans="1:4" ht="12.75">
      <c r="A129" s="121"/>
      <c r="B129" s="122"/>
      <c r="C129" s="110"/>
      <c r="D129" s="112"/>
    </row>
    <row r="130" spans="1:4" ht="12.75">
      <c r="A130" s="121"/>
      <c r="B130" s="122"/>
      <c r="C130" s="110"/>
      <c r="D130" s="112"/>
    </row>
    <row r="131" spans="1:4" ht="12.75">
      <c r="A131" s="121"/>
      <c r="B131" s="122"/>
      <c r="C131" s="110"/>
      <c r="D131" s="112"/>
    </row>
    <row r="132" spans="1:4" ht="12.75">
      <c r="A132" s="121"/>
      <c r="B132" s="122"/>
      <c r="C132" s="110"/>
      <c r="D132" s="112"/>
    </row>
    <row r="133" spans="1:4" ht="12.75">
      <c r="A133" s="121"/>
      <c r="B133" s="122"/>
      <c r="C133" s="110"/>
      <c r="D133" s="112"/>
    </row>
    <row r="134" spans="1:4" ht="12.75">
      <c r="A134" s="121"/>
      <c r="B134" s="122"/>
      <c r="C134" s="110"/>
      <c r="D134" s="112"/>
    </row>
    <row r="135" spans="1:4" ht="12.75">
      <c r="A135" s="121"/>
      <c r="B135" s="122"/>
      <c r="C135" s="110"/>
      <c r="D135" s="112"/>
    </row>
    <row r="136" spans="1:4" ht="12.75">
      <c r="A136" s="121"/>
      <c r="B136" s="122"/>
      <c r="C136" s="110"/>
      <c r="D136" s="112"/>
    </row>
    <row r="137" spans="1:4" ht="12.75">
      <c r="A137" s="121"/>
      <c r="B137" s="122"/>
      <c r="C137" s="110"/>
      <c r="D137" s="112"/>
    </row>
    <row r="138" spans="1:4" ht="12.75">
      <c r="A138" s="121"/>
      <c r="B138" s="122"/>
      <c r="C138" s="110"/>
      <c r="D138" s="112"/>
    </row>
    <row r="139" spans="1:4" ht="12.75">
      <c r="A139" s="121"/>
      <c r="B139" s="122"/>
      <c r="C139" s="110"/>
      <c r="D139" s="112"/>
    </row>
    <row r="140" spans="1:4" ht="12.75">
      <c r="A140" s="121"/>
      <c r="B140" s="122"/>
      <c r="C140" s="110"/>
      <c r="D140" s="112"/>
    </row>
    <row r="141" spans="1:4" ht="12.75">
      <c r="A141" s="121"/>
      <c r="B141" s="122"/>
      <c r="C141" s="110"/>
      <c r="D141" s="112"/>
    </row>
    <row r="142" spans="1:4" ht="12.75">
      <c r="A142" s="121"/>
      <c r="B142" s="122"/>
      <c r="C142" s="110"/>
      <c r="D142" s="112"/>
    </row>
    <row r="143" spans="1:4" ht="12.75">
      <c r="A143" s="121"/>
      <c r="B143" s="122"/>
      <c r="C143" s="110"/>
      <c r="D143" s="112"/>
    </row>
    <row r="144" spans="1:4" ht="12.75">
      <c r="A144" s="121"/>
      <c r="B144" s="122"/>
      <c r="C144" s="110"/>
      <c r="D144" s="112"/>
    </row>
    <row r="145" spans="1:4" ht="12.75">
      <c r="A145" s="121"/>
      <c r="B145" s="122"/>
      <c r="C145" s="110"/>
      <c r="D145" s="112"/>
    </row>
    <row r="146" spans="1:4" ht="12.75">
      <c r="A146" s="121"/>
      <c r="B146" s="122"/>
      <c r="C146" s="110"/>
      <c r="D146" s="112"/>
    </row>
    <row r="147" spans="1:4" ht="12.75">
      <c r="A147" s="121"/>
      <c r="B147" s="122"/>
      <c r="C147" s="110"/>
      <c r="D147" s="112"/>
    </row>
    <row r="148" spans="1:4" ht="12.75">
      <c r="A148" s="121"/>
      <c r="B148" s="122"/>
      <c r="C148" s="110"/>
      <c r="D148" s="112"/>
    </row>
    <row r="149" spans="1:4" ht="12.75">
      <c r="A149" s="121"/>
      <c r="B149" s="122"/>
      <c r="C149" s="110"/>
      <c r="D149" s="112"/>
    </row>
    <row r="150" spans="1:4" ht="12.75">
      <c r="A150" s="121"/>
      <c r="B150" s="122"/>
      <c r="C150" s="110"/>
      <c r="D150" s="112"/>
    </row>
    <row r="151" spans="1:4" ht="12.75">
      <c r="A151" s="121"/>
      <c r="B151" s="122"/>
      <c r="C151" s="110"/>
      <c r="D151" s="112"/>
    </row>
    <row r="152" spans="1:4" ht="12.75">
      <c r="A152" s="121"/>
      <c r="B152" s="122"/>
      <c r="C152" s="110"/>
      <c r="D152" s="112"/>
    </row>
    <row r="153" spans="1:4" ht="12.75">
      <c r="A153" s="121"/>
      <c r="B153" s="122"/>
      <c r="C153" s="110"/>
      <c r="D153" s="112"/>
    </row>
    <row r="154" spans="1:4" ht="12.75">
      <c r="A154" s="121"/>
      <c r="B154" s="122"/>
      <c r="C154" s="110"/>
      <c r="D154" s="112"/>
    </row>
    <row r="155" spans="1:4" ht="12.75">
      <c r="A155" s="121"/>
      <c r="B155" s="122"/>
      <c r="C155" s="110"/>
      <c r="D155" s="112"/>
    </row>
    <row r="156" spans="1:4" ht="12.75">
      <c r="A156" s="121"/>
      <c r="B156" s="122"/>
      <c r="C156" s="110"/>
      <c r="D156" s="112"/>
    </row>
    <row r="157" spans="1:4" ht="12.75">
      <c r="A157" s="121"/>
      <c r="B157" s="122"/>
      <c r="C157" s="110"/>
      <c r="D157" s="112"/>
    </row>
    <row r="158" spans="1:4" ht="12.75">
      <c r="A158" s="121"/>
      <c r="B158" s="122"/>
      <c r="C158" s="110"/>
      <c r="D158" s="112"/>
    </row>
    <row r="159" spans="1:4" ht="12.75">
      <c r="A159" s="121"/>
      <c r="B159" s="122"/>
      <c r="C159" s="110"/>
      <c r="D159" s="112"/>
    </row>
    <row r="160" spans="1:4" ht="12.75">
      <c r="A160" s="121"/>
      <c r="B160" s="122"/>
      <c r="C160" s="110"/>
      <c r="D160" s="112"/>
    </row>
    <row r="161" spans="1:4" ht="12.75">
      <c r="A161" s="121"/>
      <c r="B161" s="122"/>
      <c r="C161" s="110"/>
      <c r="D161" s="112"/>
    </row>
    <row r="162" spans="1:4" ht="12.75">
      <c r="A162" s="121"/>
      <c r="B162" s="122"/>
      <c r="C162" s="110"/>
      <c r="D162" s="112"/>
    </row>
    <row r="163" spans="1:4" ht="12.75">
      <c r="A163" s="121"/>
      <c r="B163" s="122"/>
      <c r="C163" s="110"/>
      <c r="D163" s="112"/>
    </row>
    <row r="164" spans="1:4" ht="12.75">
      <c r="A164" s="121"/>
      <c r="B164" s="122"/>
      <c r="C164" s="110"/>
      <c r="D164" s="112"/>
    </row>
    <row r="165" spans="1:4" ht="12.75">
      <c r="A165" s="121"/>
      <c r="B165" s="122"/>
      <c r="C165" s="110"/>
      <c r="D165" s="112"/>
    </row>
    <row r="166" spans="1:4" ht="12.75">
      <c r="A166" s="121"/>
      <c r="B166" s="122"/>
      <c r="C166" s="110"/>
      <c r="D166" s="112"/>
    </row>
    <row r="167" spans="1:4" ht="12.75">
      <c r="A167" s="121"/>
      <c r="B167" s="122"/>
      <c r="C167" s="110"/>
      <c r="D167" s="112"/>
    </row>
    <row r="168" spans="1:4" ht="12.75">
      <c r="A168" s="121"/>
      <c r="B168" s="122"/>
      <c r="C168" s="110"/>
      <c r="D168" s="112"/>
    </row>
    <row r="169" spans="1:4" ht="12.75">
      <c r="A169" s="121"/>
      <c r="B169" s="122"/>
      <c r="C169" s="110"/>
      <c r="D169" s="112"/>
    </row>
    <row r="170" spans="1:4" ht="12.75">
      <c r="A170" s="121"/>
      <c r="B170" s="122"/>
      <c r="C170" s="110"/>
      <c r="D170" s="112"/>
    </row>
    <row r="171" spans="1:4" ht="12.75">
      <c r="A171" s="121"/>
      <c r="B171" s="122"/>
      <c r="C171" s="110"/>
      <c r="D171" s="112"/>
    </row>
    <row r="172" spans="1:4" ht="12.75">
      <c r="A172" s="121"/>
      <c r="B172" s="122"/>
      <c r="C172" s="110"/>
      <c r="D172" s="112"/>
    </row>
    <row r="173" spans="1:4" ht="12.75">
      <c r="A173" s="121"/>
      <c r="B173" s="122"/>
      <c r="C173" s="110"/>
      <c r="D173" s="112"/>
    </row>
    <row r="174" spans="1:4" ht="12.75">
      <c r="A174" s="121"/>
      <c r="B174" s="122"/>
      <c r="C174" s="110"/>
      <c r="D174" s="112"/>
    </row>
    <row r="175" spans="1:4" ht="12.75">
      <c r="A175" s="121"/>
      <c r="B175" s="122"/>
      <c r="C175" s="110"/>
      <c r="D175" s="112"/>
    </row>
    <row r="176" spans="1:4" ht="12.75">
      <c r="A176" s="121"/>
      <c r="B176" s="122"/>
      <c r="C176" s="110"/>
      <c r="D176" s="112"/>
    </row>
    <row r="177" spans="1:4" ht="12.75">
      <c r="A177" s="121"/>
      <c r="B177" s="122"/>
      <c r="C177" s="110"/>
      <c r="D177" s="112"/>
    </row>
    <row r="178" spans="1:4" ht="12.75">
      <c r="A178" s="121"/>
      <c r="B178" s="122"/>
      <c r="C178" s="110"/>
      <c r="D178" s="112"/>
    </row>
    <row r="179" spans="1:4" ht="12.75">
      <c r="A179" s="121"/>
      <c r="B179" s="122"/>
      <c r="C179" s="110"/>
      <c r="D179" s="112"/>
    </row>
    <row r="180" spans="1:4" ht="12.75">
      <c r="A180" s="121"/>
      <c r="B180" s="122"/>
      <c r="C180" s="110"/>
      <c r="D180" s="112"/>
    </row>
    <row r="181" spans="1:4" ht="12.75">
      <c r="A181" s="121"/>
      <c r="B181" s="122"/>
      <c r="C181" s="110"/>
      <c r="D181" s="112"/>
    </row>
    <row r="182" spans="1:4" ht="12.75">
      <c r="A182" s="121"/>
      <c r="B182" s="122"/>
      <c r="C182" s="110"/>
      <c r="D182" s="112"/>
    </row>
    <row r="183" spans="1:4" ht="12.75">
      <c r="A183" s="121"/>
      <c r="B183" s="122"/>
      <c r="C183" s="110"/>
      <c r="D183" s="112"/>
    </row>
    <row r="184" spans="1:4" ht="12.75">
      <c r="A184" s="121"/>
      <c r="B184" s="122"/>
      <c r="C184" s="110"/>
      <c r="D184" s="112"/>
    </row>
    <row r="185" spans="1:4" ht="12.75">
      <c r="A185" s="121"/>
      <c r="B185" s="122"/>
      <c r="C185" s="110"/>
      <c r="D185" s="112"/>
    </row>
    <row r="186" spans="1:4" ht="12.75">
      <c r="A186" s="121"/>
      <c r="B186" s="122"/>
      <c r="C186" s="110"/>
      <c r="D186" s="112"/>
    </row>
    <row r="187" spans="1:4" ht="12.75">
      <c r="A187" s="121"/>
      <c r="B187" s="122"/>
      <c r="C187" s="110"/>
      <c r="D187" s="112"/>
    </row>
    <row r="188" spans="1:4" ht="12.75">
      <c r="A188" s="121"/>
      <c r="B188" s="122"/>
      <c r="C188" s="110"/>
      <c r="D188" s="112"/>
    </row>
    <row r="189" spans="1:4" ht="12.75">
      <c r="A189" s="121"/>
      <c r="B189" s="122"/>
      <c r="C189" s="110"/>
      <c r="D189" s="112"/>
    </row>
    <row r="190" spans="1:4" ht="12.75">
      <c r="A190" s="121"/>
      <c r="B190" s="122"/>
      <c r="C190" s="110"/>
      <c r="D190" s="112"/>
    </row>
    <row r="191" spans="1:4" ht="12.75">
      <c r="A191" s="121"/>
      <c r="B191" s="122"/>
      <c r="C191" s="110"/>
      <c r="D191" s="112"/>
    </row>
    <row r="192" spans="1:4" ht="12.75">
      <c r="A192" s="121"/>
      <c r="B192" s="122"/>
      <c r="C192" s="110"/>
      <c r="D192" s="112"/>
    </row>
    <row r="193" spans="1:4" ht="12.75">
      <c r="A193" s="121"/>
      <c r="B193" s="122"/>
      <c r="C193" s="110"/>
      <c r="D193" s="112"/>
    </row>
    <row r="194" spans="1:4" ht="12.75">
      <c r="A194" s="121"/>
      <c r="B194" s="122"/>
      <c r="C194" s="110"/>
      <c r="D194" s="112"/>
    </row>
    <row r="195" spans="1:4" ht="12.75">
      <c r="A195" s="121"/>
      <c r="B195" s="122"/>
      <c r="C195" s="110"/>
      <c r="D195" s="112"/>
    </row>
    <row r="196" spans="1:4" ht="12.75">
      <c r="A196" s="121"/>
      <c r="B196" s="122"/>
      <c r="C196" s="110"/>
      <c r="D196" s="112"/>
    </row>
    <row r="197" spans="1:4" ht="12.75">
      <c r="A197" s="121"/>
      <c r="B197" s="122"/>
      <c r="C197" s="110"/>
      <c r="D197" s="112"/>
    </row>
    <row r="198" spans="1:4" ht="12.75">
      <c r="A198" s="121"/>
      <c r="B198" s="122"/>
      <c r="C198" s="110"/>
      <c r="D198" s="112"/>
    </row>
    <row r="199" spans="1:4" ht="12.75">
      <c r="A199" s="121"/>
      <c r="B199" s="122"/>
      <c r="C199" s="110"/>
      <c r="D199" s="112"/>
    </row>
    <row r="200" spans="1:4" ht="12.75">
      <c r="A200" s="121"/>
      <c r="B200" s="122"/>
      <c r="C200" s="110"/>
      <c r="D200" s="112"/>
    </row>
    <row r="201" spans="1:4" ht="12.75">
      <c r="A201" s="121"/>
      <c r="B201" s="122"/>
      <c r="C201" s="110"/>
      <c r="D201" s="112"/>
    </row>
    <row r="202" spans="1:4" ht="12.75">
      <c r="A202" s="121"/>
      <c r="B202" s="122"/>
      <c r="C202" s="110"/>
      <c r="D202" s="112"/>
    </row>
    <row r="203" spans="1:4" ht="12.75">
      <c r="A203" s="121"/>
      <c r="B203" s="122"/>
      <c r="C203" s="110"/>
      <c r="D203" s="112"/>
    </row>
    <row r="204" spans="1:4" ht="12.75">
      <c r="A204" s="121"/>
      <c r="B204" s="122"/>
      <c r="C204" s="110"/>
      <c r="D204" s="112"/>
    </row>
    <row r="205" spans="1:4" ht="12.75">
      <c r="A205" s="121"/>
      <c r="B205" s="122"/>
      <c r="C205" s="110"/>
      <c r="D205" s="112"/>
    </row>
    <row r="206" spans="1:4" ht="12.75">
      <c r="A206" s="121"/>
      <c r="B206" s="122"/>
      <c r="C206" s="110"/>
      <c r="D206" s="112"/>
    </row>
    <row r="207" spans="1:4" ht="12.75">
      <c r="A207" s="121"/>
      <c r="B207" s="122"/>
      <c r="C207" s="110"/>
      <c r="D207" s="122"/>
    </row>
    <row r="208" spans="1:4" ht="12.75">
      <c r="A208" s="121"/>
      <c r="B208" s="122"/>
      <c r="C208" s="110"/>
      <c r="D208" s="122"/>
    </row>
    <row r="209" spans="1:4" ht="12.75">
      <c r="A209" s="121"/>
      <c r="B209" s="122"/>
      <c r="C209" s="110"/>
      <c r="D209" s="122"/>
    </row>
    <row r="210" spans="1:4" ht="12.75">
      <c r="A210" s="121"/>
      <c r="B210" s="122"/>
      <c r="C210" s="110"/>
      <c r="D210" s="122"/>
    </row>
    <row r="211" spans="1:4" ht="12.75">
      <c r="A211" s="121"/>
      <c r="B211" s="122"/>
      <c r="C211" s="110"/>
      <c r="D211" s="122"/>
    </row>
    <row r="212" spans="1:4" ht="12.75">
      <c r="A212" s="121"/>
      <c r="B212" s="122"/>
      <c r="C212" s="110"/>
      <c r="D212" s="122"/>
    </row>
    <row r="213" spans="1:4" ht="12.75">
      <c r="A213" s="121"/>
      <c r="B213" s="122"/>
      <c r="C213" s="110"/>
      <c r="D213" s="122"/>
    </row>
    <row r="214" spans="1:4" ht="12.75">
      <c r="A214" s="121"/>
      <c r="B214" s="122"/>
      <c r="C214" s="110"/>
      <c r="D214" s="122"/>
    </row>
    <row r="215" spans="1:4" ht="12.75">
      <c r="A215" s="121"/>
      <c r="B215" s="122"/>
      <c r="C215" s="110"/>
      <c r="D215" s="122"/>
    </row>
    <row r="216" spans="1:4" ht="12.75">
      <c r="A216" s="121"/>
      <c r="B216" s="122"/>
      <c r="C216" s="110"/>
      <c r="D216" s="122"/>
    </row>
    <row r="217" spans="1:4" ht="12.75">
      <c r="A217" s="121"/>
      <c r="B217" s="122"/>
      <c r="C217" s="110"/>
      <c r="D217" s="122"/>
    </row>
    <row r="218" spans="1:4" ht="12.75">
      <c r="A218" s="121"/>
      <c r="B218" s="122"/>
      <c r="C218" s="110"/>
      <c r="D218" s="122"/>
    </row>
    <row r="219" spans="1:4" ht="12.75">
      <c r="A219" s="121"/>
      <c r="B219" s="122"/>
      <c r="C219" s="110"/>
      <c r="D219" s="122"/>
    </row>
    <row r="220" spans="1:4" ht="12.75">
      <c r="A220" s="121"/>
      <c r="B220" s="122"/>
      <c r="C220" s="110"/>
      <c r="D220" s="122"/>
    </row>
    <row r="221" spans="1:4" ht="12.75">
      <c r="A221" s="121"/>
      <c r="B221" s="122"/>
      <c r="C221" s="110"/>
      <c r="D221" s="122"/>
    </row>
    <row r="222" spans="1:4" ht="12.75">
      <c r="A222" s="121"/>
      <c r="B222" s="122"/>
      <c r="C222" s="110"/>
      <c r="D222" s="122"/>
    </row>
    <row r="223" spans="1:4" ht="12.75">
      <c r="A223" s="121"/>
      <c r="B223" s="122"/>
      <c r="C223" s="110"/>
      <c r="D223" s="122"/>
    </row>
    <row r="224" spans="1:4" ht="12.75">
      <c r="A224" s="121"/>
      <c r="B224" s="122"/>
      <c r="C224" s="110"/>
      <c r="D224" s="122"/>
    </row>
    <row r="225" spans="1:4" ht="12.75">
      <c r="A225" s="121"/>
      <c r="B225" s="122"/>
      <c r="C225" s="110"/>
      <c r="D225" s="122"/>
    </row>
    <row r="226" spans="1:4" ht="12.75">
      <c r="A226" s="121"/>
      <c r="B226" s="122"/>
      <c r="C226" s="110"/>
      <c r="D226" s="122"/>
    </row>
    <row r="227" spans="1:4" ht="12.75">
      <c r="A227" s="121"/>
      <c r="B227" s="122"/>
      <c r="C227" s="110"/>
      <c r="D227" s="122"/>
    </row>
    <row r="228" spans="1:4" ht="12.75">
      <c r="A228" s="121"/>
      <c r="B228" s="122"/>
      <c r="C228" s="110"/>
      <c r="D228" s="122"/>
    </row>
    <row r="229" spans="1:4" ht="12.75">
      <c r="A229" s="121"/>
      <c r="B229" s="122"/>
      <c r="C229" s="110"/>
      <c r="D229" s="122"/>
    </row>
    <row r="230" spans="1:4" ht="12.75">
      <c r="A230" s="121"/>
      <c r="B230" s="122"/>
      <c r="C230" s="110"/>
      <c r="D230" s="122"/>
    </row>
    <row r="231" spans="1:4" ht="12.75">
      <c r="A231" s="121"/>
      <c r="B231" s="122"/>
      <c r="C231" s="110"/>
      <c r="D231" s="122"/>
    </row>
    <row r="232" spans="1:4" ht="12.75">
      <c r="A232" s="121"/>
      <c r="B232" s="122"/>
      <c r="C232" s="110"/>
      <c r="D232" s="122"/>
    </row>
    <row r="233" spans="1:4" ht="12.75">
      <c r="A233" s="121"/>
      <c r="B233" s="122"/>
      <c r="C233" s="110"/>
      <c r="D233" s="122"/>
    </row>
    <row r="234" spans="1:4" ht="12.75">
      <c r="A234" s="121"/>
      <c r="B234" s="122"/>
      <c r="C234" s="110"/>
      <c r="D234" s="122"/>
    </row>
    <row r="235" spans="1:4" ht="12.75">
      <c r="A235" s="121"/>
      <c r="B235" s="122"/>
      <c r="C235" s="110"/>
      <c r="D235" s="122"/>
    </row>
    <row r="236" spans="1:4" ht="12.75">
      <c r="A236" s="121"/>
      <c r="B236" s="122"/>
      <c r="C236" s="110"/>
      <c r="D236" s="122"/>
    </row>
    <row r="237" spans="1:4" ht="12.75">
      <c r="A237" s="121"/>
      <c r="B237" s="122"/>
      <c r="C237" s="110"/>
      <c r="D237" s="122"/>
    </row>
    <row r="238" spans="1:4" ht="12.75">
      <c r="A238" s="121"/>
      <c r="B238" s="122"/>
      <c r="C238" s="110"/>
      <c r="D238" s="122"/>
    </row>
    <row r="239" spans="1:4" ht="12.75">
      <c r="A239" s="121"/>
      <c r="B239" s="122"/>
      <c r="C239" s="110"/>
      <c r="D239" s="122"/>
    </row>
    <row r="240" spans="1:4" ht="12.75">
      <c r="A240" s="121"/>
      <c r="B240" s="122"/>
      <c r="C240" s="110"/>
      <c r="D240" s="122"/>
    </row>
    <row r="241" spans="1:4" ht="12.75">
      <c r="A241" s="121"/>
      <c r="B241" s="122"/>
      <c r="C241" s="110"/>
      <c r="D241" s="122"/>
    </row>
    <row r="242" spans="1:4" ht="12.75">
      <c r="A242" s="121"/>
      <c r="B242" s="122"/>
      <c r="C242" s="110"/>
      <c r="D242" s="122"/>
    </row>
    <row r="243" spans="1:4" ht="12.75">
      <c r="A243" s="121"/>
      <c r="B243" s="122"/>
      <c r="C243" s="110"/>
      <c r="D243" s="122"/>
    </row>
    <row r="244" spans="1:4" ht="12.75">
      <c r="A244" s="121"/>
      <c r="B244" s="122"/>
      <c r="C244" s="110"/>
      <c r="D244" s="122"/>
    </row>
    <row r="245" spans="1:4" ht="12.75">
      <c r="A245" s="121"/>
      <c r="B245" s="122"/>
      <c r="C245" s="110"/>
      <c r="D245" s="122"/>
    </row>
    <row r="246" spans="1:4" ht="12.75">
      <c r="A246" s="121"/>
      <c r="B246" s="122"/>
      <c r="C246" s="110"/>
      <c r="D246" s="122"/>
    </row>
    <row r="247" spans="1:4" ht="12.75">
      <c r="A247" s="121"/>
      <c r="B247" s="122"/>
      <c r="C247" s="110"/>
      <c r="D247" s="122"/>
    </row>
    <row r="248" spans="1:4" ht="12.75">
      <c r="A248" s="121"/>
      <c r="B248" s="122"/>
      <c r="C248" s="110"/>
      <c r="D248" s="122"/>
    </row>
    <row r="249" spans="1:4" ht="12.75">
      <c r="A249" s="121"/>
      <c r="B249" s="122"/>
      <c r="C249" s="110"/>
      <c r="D249" s="122"/>
    </row>
    <row r="250" spans="1:4" ht="12.75">
      <c r="A250" s="121"/>
      <c r="B250" s="122"/>
      <c r="C250" s="110"/>
      <c r="D250" s="122"/>
    </row>
    <row r="251" spans="1:4" ht="12.75">
      <c r="A251" s="121"/>
      <c r="B251" s="122"/>
      <c r="C251" s="110"/>
      <c r="D251" s="122"/>
    </row>
    <row r="252" spans="1:4" ht="12.75">
      <c r="A252" s="121"/>
      <c r="B252" s="122"/>
      <c r="C252" s="110"/>
      <c r="D252" s="122"/>
    </row>
    <row r="253" spans="1:4" ht="12.75">
      <c r="A253" s="121"/>
      <c r="B253" s="122"/>
      <c r="C253" s="110"/>
      <c r="D253" s="122"/>
    </row>
    <row r="254" spans="1:4" ht="12.75">
      <c r="A254" s="121"/>
      <c r="B254" s="122"/>
      <c r="C254" s="110"/>
      <c r="D254" s="122"/>
    </row>
    <row r="255" spans="1:4" ht="12.75">
      <c r="A255" s="121"/>
      <c r="B255" s="122"/>
      <c r="C255" s="110"/>
      <c r="D255" s="122"/>
    </row>
    <row r="256" spans="1:4" ht="12.75">
      <c r="A256" s="121"/>
      <c r="B256" s="122"/>
      <c r="C256" s="110"/>
      <c r="D256" s="122"/>
    </row>
    <row r="257" spans="1:4" ht="12.75">
      <c r="A257" s="121"/>
      <c r="B257" s="122"/>
      <c r="C257" s="110"/>
      <c r="D257" s="122"/>
    </row>
    <row r="258" spans="1:4" ht="12.75">
      <c r="A258" s="121"/>
      <c r="B258" s="122"/>
      <c r="C258" s="110"/>
      <c r="D258" s="122"/>
    </row>
    <row r="259" spans="1:4" ht="12.75">
      <c r="A259" s="121"/>
      <c r="B259" s="122"/>
      <c r="C259" s="110"/>
      <c r="D259" s="122"/>
    </row>
    <row r="260" spans="1:4" ht="12.75">
      <c r="A260" s="121"/>
      <c r="B260" s="122"/>
      <c r="C260" s="110"/>
      <c r="D260" s="122"/>
    </row>
    <row r="261" spans="1:4" ht="12.75">
      <c r="A261" s="121"/>
      <c r="B261" s="122"/>
      <c r="C261" s="110"/>
      <c r="D261" s="122"/>
    </row>
    <row r="262" spans="1:4" ht="12.75">
      <c r="A262" s="121"/>
      <c r="B262" s="122"/>
      <c r="C262" s="110"/>
      <c r="D262" s="122"/>
    </row>
    <row r="263" spans="1:4" ht="12.75">
      <c r="A263" s="121"/>
      <c r="B263" s="122"/>
      <c r="C263" s="110"/>
      <c r="D263" s="122"/>
    </row>
    <row r="264" spans="1:4" ht="12.75">
      <c r="A264" s="121"/>
      <c r="B264" s="122"/>
      <c r="C264" s="110"/>
      <c r="D264" s="122"/>
    </row>
    <row r="265" spans="1:4" ht="12.75">
      <c r="A265" s="121"/>
      <c r="B265" s="122"/>
      <c r="C265" s="110"/>
      <c r="D265" s="122"/>
    </row>
    <row r="266" spans="1:4" ht="12.75">
      <c r="A266" s="121"/>
      <c r="B266" s="122"/>
      <c r="C266" s="110"/>
      <c r="D266" s="122"/>
    </row>
    <row r="267" spans="1:4" ht="12.75">
      <c r="A267" s="121"/>
      <c r="B267" s="122"/>
      <c r="C267" s="110"/>
      <c r="D267" s="122"/>
    </row>
    <row r="268" spans="1:4" ht="12.75">
      <c r="A268" s="121"/>
      <c r="B268" s="122"/>
      <c r="C268" s="110"/>
      <c r="D268" s="122"/>
    </row>
    <row r="269" spans="1:4" ht="12.75">
      <c r="A269" s="121"/>
      <c r="B269" s="122"/>
      <c r="C269" s="110"/>
      <c r="D269" s="122"/>
    </row>
    <row r="270" spans="1:4" ht="12.75">
      <c r="A270" s="121"/>
      <c r="B270" s="122"/>
      <c r="C270" s="110"/>
      <c r="D270" s="122"/>
    </row>
    <row r="271" spans="1:4" ht="12.75">
      <c r="A271" s="121"/>
      <c r="B271" s="122"/>
      <c r="C271" s="110"/>
      <c r="D271" s="122"/>
    </row>
    <row r="272" spans="1:4" ht="12.75">
      <c r="A272" s="121"/>
      <c r="B272" s="122"/>
      <c r="C272" s="110"/>
      <c r="D272" s="122"/>
    </row>
    <row r="273" spans="1:4" ht="12.75">
      <c r="A273" s="121"/>
      <c r="B273" s="122"/>
      <c r="C273" s="110"/>
      <c r="D273" s="122"/>
    </row>
    <row r="274" spans="1:4" ht="12.75">
      <c r="A274" s="121"/>
      <c r="B274" s="122"/>
      <c r="C274" s="110"/>
      <c r="D274" s="122"/>
    </row>
    <row r="275" spans="1:4" ht="12.75">
      <c r="A275" s="121"/>
      <c r="B275" s="122"/>
      <c r="C275" s="110"/>
      <c r="D275" s="122"/>
    </row>
    <row r="276" spans="1:4" ht="12.75">
      <c r="A276" s="121"/>
      <c r="B276" s="122"/>
      <c r="C276" s="110"/>
      <c r="D276" s="122"/>
    </row>
    <row r="277" spans="1:4" ht="12.75">
      <c r="A277" s="121"/>
      <c r="B277" s="122"/>
      <c r="C277" s="110"/>
      <c r="D277" s="122"/>
    </row>
    <row r="278" spans="1:4" ht="12.75">
      <c r="A278" s="121"/>
      <c r="B278" s="122"/>
      <c r="C278" s="110"/>
      <c r="D278" s="122"/>
    </row>
    <row r="279" spans="1:4" ht="12.75">
      <c r="A279" s="121"/>
      <c r="B279" s="122"/>
      <c r="C279" s="110"/>
      <c r="D279" s="122"/>
    </row>
    <row r="280" spans="1:4" ht="12.75">
      <c r="A280" s="121"/>
      <c r="B280" s="122"/>
      <c r="C280" s="110"/>
      <c r="D280" s="122"/>
    </row>
    <row r="281" spans="1:4" ht="12.75">
      <c r="A281" s="121"/>
      <c r="B281" s="122"/>
      <c r="C281" s="110"/>
      <c r="D281" s="122"/>
    </row>
    <row r="282" spans="1:4" ht="12.75">
      <c r="A282" s="121"/>
      <c r="B282" s="122"/>
      <c r="C282" s="110"/>
      <c r="D282" s="122"/>
    </row>
    <row r="283" spans="1:4" ht="12.75">
      <c r="A283" s="121"/>
      <c r="B283" s="122"/>
      <c r="C283" s="110"/>
      <c r="D283" s="122"/>
    </row>
    <row r="284" spans="1:4" ht="12.75">
      <c r="A284" s="121"/>
      <c r="B284" s="122"/>
      <c r="C284" s="110"/>
      <c r="D284" s="122"/>
    </row>
    <row r="285" spans="1:4" ht="12.75">
      <c r="A285" s="121"/>
      <c r="B285" s="122"/>
      <c r="C285" s="110"/>
      <c r="D285" s="122"/>
    </row>
    <row r="286" spans="1:4" ht="12.75">
      <c r="A286" s="121"/>
      <c r="B286" s="122"/>
      <c r="C286" s="110"/>
      <c r="D286" s="122"/>
    </row>
    <row r="287" spans="1:4" ht="12.75">
      <c r="A287" s="121"/>
      <c r="B287" s="122"/>
      <c r="C287" s="110"/>
      <c r="D287" s="122"/>
    </row>
    <row r="288" spans="1:4" ht="12.75">
      <c r="A288" s="121"/>
      <c r="B288" s="122"/>
      <c r="C288" s="121"/>
      <c r="D288" s="122"/>
    </row>
    <row r="289" spans="1:4" ht="12.75">
      <c r="A289" s="121"/>
      <c r="B289" s="122"/>
      <c r="C289" s="121"/>
      <c r="D289" s="122"/>
    </row>
    <row r="290" spans="1:4" ht="12.75">
      <c r="A290" s="121"/>
      <c r="B290" s="122"/>
      <c r="C290" s="121"/>
      <c r="D290" s="122"/>
    </row>
    <row r="291" spans="1:4" ht="12.75">
      <c r="A291" s="121"/>
      <c r="B291" s="122"/>
      <c r="C291" s="121"/>
      <c r="D291" s="122"/>
    </row>
    <row r="292" spans="1:4" ht="12.75">
      <c r="A292" s="121"/>
      <c r="B292" s="122"/>
      <c r="C292" s="121"/>
      <c r="D292" s="122"/>
    </row>
    <row r="293" spans="1:4" ht="12.75">
      <c r="A293" s="121"/>
      <c r="B293" s="122"/>
      <c r="C293" s="121"/>
      <c r="D293" s="122"/>
    </row>
    <row r="294" spans="1:4" ht="12.75">
      <c r="A294" s="121"/>
      <c r="B294" s="122"/>
      <c r="C294" s="121"/>
      <c r="D294" s="122"/>
    </row>
    <row r="295" spans="1:4" ht="12.75">
      <c r="A295" s="121"/>
      <c r="B295" s="122"/>
      <c r="C295" s="121"/>
      <c r="D295" s="122"/>
    </row>
    <row r="296" spans="1:4" ht="12.75">
      <c r="A296" s="121"/>
      <c r="B296" s="122"/>
      <c r="C296" s="121"/>
      <c r="D296" s="122"/>
    </row>
    <row r="297" spans="1:4" ht="12.75">
      <c r="A297" s="121"/>
      <c r="B297" s="122"/>
      <c r="C297" s="121"/>
      <c r="D297" s="122"/>
    </row>
    <row r="298" spans="1:4" ht="12.75">
      <c r="A298" s="121"/>
      <c r="B298" s="122"/>
      <c r="C298" s="121"/>
      <c r="D298" s="122"/>
    </row>
    <row r="299" spans="1:4" ht="12.75">
      <c r="A299" s="121"/>
      <c r="B299" s="122"/>
      <c r="C299" s="121"/>
      <c r="D299" s="122"/>
    </row>
    <row r="300" spans="1:4" ht="12.75">
      <c r="A300" s="121"/>
      <c r="B300" s="122"/>
      <c r="C300" s="121"/>
      <c r="D300" s="122"/>
    </row>
    <row r="301" spans="1:4" ht="12.75">
      <c r="A301" s="121"/>
      <c r="B301" s="122"/>
      <c r="C301" s="121"/>
      <c r="D301" s="122"/>
    </row>
    <row r="302" spans="1:4" ht="12.75">
      <c r="A302" s="121"/>
      <c r="B302" s="122"/>
      <c r="C302" s="121"/>
      <c r="D302" s="122"/>
    </row>
    <row r="303" spans="1:4" ht="12.75">
      <c r="A303" s="121"/>
      <c r="B303" s="122"/>
      <c r="C303" s="121"/>
      <c r="D303" s="122"/>
    </row>
    <row r="304" spans="1:4" ht="12.75">
      <c r="A304" s="121"/>
      <c r="B304" s="122"/>
      <c r="C304" s="121"/>
      <c r="D304" s="122"/>
    </row>
    <row r="305" spans="1:4" ht="12.75">
      <c r="A305" s="121"/>
      <c r="B305" s="122"/>
      <c r="C305" s="121"/>
      <c r="D305" s="122"/>
    </row>
    <row r="306" spans="1:4" ht="12.75">
      <c r="A306" s="121"/>
      <c r="B306" s="122"/>
      <c r="C306" s="121"/>
      <c r="D306" s="122"/>
    </row>
    <row r="307" spans="1:4" ht="12.75">
      <c r="A307" s="121"/>
      <c r="B307" s="122"/>
      <c r="C307" s="121"/>
      <c r="D307" s="122"/>
    </row>
    <row r="308" spans="1:4" ht="12.75">
      <c r="A308" s="121"/>
      <c r="B308" s="122"/>
      <c r="C308" s="121"/>
      <c r="D308" s="122"/>
    </row>
    <row r="309" spans="1:4" ht="12.75">
      <c r="A309" s="121"/>
      <c r="B309" s="122"/>
      <c r="C309" s="121"/>
      <c r="D309" s="122"/>
    </row>
    <row r="310" spans="1:4" ht="12.75">
      <c r="A310" s="121"/>
      <c r="B310" s="122"/>
      <c r="C310" s="121"/>
      <c r="D310" s="122"/>
    </row>
    <row r="311" spans="1:4" ht="12.75">
      <c r="A311" s="121"/>
      <c r="B311" s="122"/>
      <c r="C311" s="121"/>
      <c r="D311" s="122"/>
    </row>
    <row r="312" spans="1:4" ht="12.75">
      <c r="A312" s="121"/>
      <c r="B312" s="122"/>
      <c r="C312" s="121"/>
      <c r="D312" s="122"/>
    </row>
    <row r="313" spans="1:4" ht="12.75">
      <c r="A313" s="121"/>
      <c r="B313" s="122"/>
      <c r="C313" s="121"/>
      <c r="D313" s="122"/>
    </row>
    <row r="314" spans="1:4" ht="12.75">
      <c r="A314" s="121"/>
      <c r="B314" s="122"/>
      <c r="C314" s="121"/>
      <c r="D314" s="122"/>
    </row>
    <row r="315" spans="1:4" ht="12.75">
      <c r="A315" s="121"/>
      <c r="B315" s="122"/>
      <c r="C315" s="121"/>
      <c r="D315" s="122"/>
    </row>
    <row r="316" spans="1:4" ht="12.75">
      <c r="A316" s="121"/>
      <c r="B316" s="122"/>
      <c r="C316" s="121"/>
      <c r="D316" s="122"/>
    </row>
    <row r="317" spans="1:4" ht="12.75">
      <c r="A317" s="121"/>
      <c r="B317" s="122"/>
      <c r="C317" s="121"/>
      <c r="D317" s="122"/>
    </row>
    <row r="318" spans="1:4" ht="12.75">
      <c r="A318" s="121"/>
      <c r="B318" s="122"/>
      <c r="C318" s="121"/>
      <c r="D318" s="122"/>
    </row>
    <row r="319" spans="1:4" ht="12.75">
      <c r="A319" s="121"/>
      <c r="B319" s="122"/>
      <c r="C319" s="121"/>
      <c r="D319" s="122"/>
    </row>
    <row r="320" spans="1:4" ht="12.75">
      <c r="A320" s="121"/>
      <c r="B320" s="122"/>
      <c r="C320" s="121"/>
      <c r="D320" s="122"/>
    </row>
    <row r="321" spans="1:4" ht="12.75">
      <c r="A321" s="121"/>
      <c r="B321" s="122"/>
      <c r="C321" s="121"/>
      <c r="D321" s="122"/>
    </row>
    <row r="322" spans="1:4" ht="12.75">
      <c r="A322" s="121"/>
      <c r="B322" s="122"/>
      <c r="C322" s="121"/>
      <c r="D322" s="122"/>
    </row>
    <row r="323" spans="1:4" ht="12.75">
      <c r="A323" s="121"/>
      <c r="B323" s="122"/>
      <c r="C323" s="121"/>
      <c r="D323" s="122"/>
    </row>
    <row r="324" spans="1:4" ht="12.75">
      <c r="A324" s="121"/>
      <c r="B324" s="122"/>
      <c r="C324" s="121"/>
      <c r="D324" s="122"/>
    </row>
    <row r="325" spans="1:4" ht="12.75">
      <c r="A325" s="121"/>
      <c r="B325" s="122"/>
      <c r="C325" s="121"/>
      <c r="D325" s="122"/>
    </row>
    <row r="326" spans="1:4" ht="12.75">
      <c r="A326" s="121"/>
      <c r="B326" s="122"/>
      <c r="C326" s="121"/>
      <c r="D326" s="122"/>
    </row>
    <row r="327" spans="1:4" ht="12.75">
      <c r="A327" s="121"/>
      <c r="B327" s="122"/>
      <c r="C327" s="121"/>
      <c r="D327" s="122"/>
    </row>
    <row r="328" spans="1:4" ht="12.75">
      <c r="A328" s="121"/>
      <c r="B328" s="122"/>
      <c r="C328" s="121"/>
      <c r="D328" s="122"/>
    </row>
    <row r="329" spans="1:4" ht="12.75">
      <c r="A329" s="121"/>
      <c r="B329" s="122"/>
      <c r="C329" s="121"/>
      <c r="D329" s="122"/>
    </row>
    <row r="330" spans="1:4" ht="12.75">
      <c r="A330" s="121"/>
      <c r="B330" s="122"/>
      <c r="C330" s="121"/>
      <c r="D330" s="122"/>
    </row>
    <row r="331" spans="1:4" ht="12.75">
      <c r="A331" s="121"/>
      <c r="B331" s="122"/>
      <c r="C331" s="121"/>
      <c r="D331" s="122"/>
    </row>
    <row r="332" spans="1:4" ht="12.75">
      <c r="A332" s="121"/>
      <c r="B332" s="122"/>
      <c r="C332" s="121"/>
      <c r="D332" s="122"/>
    </row>
    <row r="333" spans="1:4" ht="12.75">
      <c r="A333" s="121"/>
      <c r="B333" s="122"/>
      <c r="C333" s="121"/>
      <c r="D333" s="122"/>
    </row>
    <row r="334" spans="1:4" ht="12.75">
      <c r="A334" s="121"/>
      <c r="B334" s="122"/>
      <c r="C334" s="121"/>
      <c r="D334" s="122"/>
    </row>
    <row r="335" spans="1:4" ht="12.75">
      <c r="A335" s="121"/>
      <c r="B335" s="122"/>
      <c r="C335" s="121"/>
      <c r="D335" s="122"/>
    </row>
    <row r="336" spans="1:4" ht="12.75">
      <c r="A336" s="121"/>
      <c r="B336" s="122"/>
      <c r="C336" s="121"/>
      <c r="D336" s="122"/>
    </row>
    <row r="337" spans="1:4" ht="12.75">
      <c r="A337" s="121"/>
      <c r="B337" s="122"/>
      <c r="C337" s="121"/>
      <c r="D337" s="122"/>
    </row>
    <row r="338" spans="1:4" ht="12.75">
      <c r="A338" s="121"/>
      <c r="B338" s="122"/>
      <c r="C338" s="121"/>
      <c r="D338" s="122"/>
    </row>
    <row r="339" spans="1:4" ht="12.75">
      <c r="A339" s="121"/>
      <c r="B339" s="122"/>
      <c r="C339" s="121"/>
      <c r="D339" s="122"/>
    </row>
    <row r="340" spans="1:4" ht="12.75">
      <c r="A340" s="121"/>
      <c r="B340" s="122"/>
      <c r="C340" s="121"/>
      <c r="D340" s="122"/>
    </row>
    <row r="341" spans="1:4" ht="12.75">
      <c r="A341" s="121"/>
      <c r="B341" s="122"/>
      <c r="C341" s="121"/>
      <c r="D341" s="122"/>
    </row>
    <row r="342" spans="1:4" ht="12.75">
      <c r="A342" s="121"/>
      <c r="B342" s="122"/>
      <c r="C342" s="121"/>
      <c r="D342" s="122"/>
    </row>
    <row r="343" spans="1:4" ht="12.75">
      <c r="A343" s="121"/>
      <c r="B343" s="122"/>
      <c r="C343" s="121"/>
      <c r="D343" s="122"/>
    </row>
    <row r="344" spans="1:4" ht="12.75">
      <c r="A344" s="121"/>
      <c r="B344" s="122"/>
      <c r="C344" s="121"/>
      <c r="D344" s="122"/>
    </row>
    <row r="345" spans="1:4" ht="12.75">
      <c r="A345" s="121"/>
      <c r="B345" s="122"/>
      <c r="C345" s="121"/>
      <c r="D345" s="122"/>
    </row>
    <row r="346" spans="1:4" ht="12.75">
      <c r="A346" s="121"/>
      <c r="B346" s="122"/>
      <c r="C346" s="121"/>
      <c r="D346" s="122"/>
    </row>
    <row r="347" spans="1:4" ht="12.75">
      <c r="A347" s="121"/>
      <c r="B347" s="122"/>
      <c r="C347" s="121"/>
      <c r="D347" s="122"/>
    </row>
    <row r="348" spans="1:4" ht="12.75">
      <c r="A348" s="121"/>
      <c r="B348" s="122"/>
      <c r="C348" s="121"/>
      <c r="D348" s="122"/>
    </row>
    <row r="349" spans="1:4" ht="12.75">
      <c r="A349" s="121"/>
      <c r="B349" s="122"/>
      <c r="C349" s="121"/>
      <c r="D349" s="122"/>
    </row>
    <row r="350" spans="1:4" ht="12.75">
      <c r="A350" s="121"/>
      <c r="B350" s="122"/>
      <c r="C350" s="121"/>
      <c r="D350" s="122"/>
    </row>
    <row r="351" spans="1:4" ht="12.75">
      <c r="A351" s="121"/>
      <c r="B351" s="122"/>
      <c r="C351" s="121"/>
      <c r="D351" s="122"/>
    </row>
    <row r="352" spans="1:4" ht="12.75">
      <c r="A352" s="121"/>
      <c r="B352" s="122"/>
      <c r="C352" s="121"/>
      <c r="D352" s="122"/>
    </row>
    <row r="353" spans="1:4" ht="12.75">
      <c r="A353" s="121"/>
      <c r="B353" s="122"/>
      <c r="C353" s="121"/>
      <c r="D353" s="122"/>
    </row>
    <row r="354" spans="1:4" ht="12.75">
      <c r="A354" s="121"/>
      <c r="B354" s="122"/>
      <c r="C354" s="121"/>
      <c r="D354" s="122"/>
    </row>
    <row r="355" spans="1:4" ht="12.75">
      <c r="A355" s="121"/>
      <c r="B355" s="122"/>
      <c r="C355" s="121"/>
      <c r="D355" s="122"/>
    </row>
    <row r="356" spans="1:4" ht="12.75">
      <c r="A356" s="121"/>
      <c r="B356" s="122"/>
      <c r="C356" s="121"/>
      <c r="D356" s="122"/>
    </row>
    <row r="357" spans="1:4" ht="12.75">
      <c r="A357" s="121"/>
      <c r="B357" s="122"/>
      <c r="C357" s="121"/>
      <c r="D357" s="122"/>
    </row>
    <row r="358" spans="1:4" ht="12.75">
      <c r="A358" s="121"/>
      <c r="B358" s="122"/>
      <c r="C358" s="121"/>
      <c r="D358" s="122"/>
    </row>
    <row r="359" spans="1:4" ht="12.75">
      <c r="A359" s="121"/>
      <c r="B359" s="122"/>
      <c r="C359" s="121"/>
      <c r="D359" s="122"/>
    </row>
    <row r="360" spans="1:4" ht="12.75">
      <c r="A360" s="121"/>
      <c r="B360" s="122"/>
      <c r="C360" s="121"/>
      <c r="D360" s="122"/>
    </row>
    <row r="361" spans="1:4" ht="12.75">
      <c r="A361" s="121"/>
      <c r="B361" s="122"/>
      <c r="C361" s="121"/>
      <c r="D361" s="122"/>
    </row>
    <row r="362" spans="1:4" ht="12.75">
      <c r="A362" s="121"/>
      <c r="B362" s="122"/>
      <c r="C362" s="121"/>
      <c r="D362" s="122"/>
    </row>
    <row r="363" spans="1:4" ht="12.75">
      <c r="A363" s="121"/>
      <c r="B363" s="122"/>
      <c r="C363" s="121"/>
      <c r="D363" s="122"/>
    </row>
    <row r="364" spans="1:4" ht="12.75">
      <c r="A364" s="121"/>
      <c r="B364" s="122"/>
      <c r="C364" s="121"/>
      <c r="D364" s="122"/>
    </row>
    <row r="365" spans="1:4" ht="12.75">
      <c r="A365" s="121"/>
      <c r="B365" s="122"/>
      <c r="C365" s="121"/>
      <c r="D365" s="122"/>
    </row>
    <row r="366" spans="1:4" ht="12.75">
      <c r="A366" s="121"/>
      <c r="B366" s="122"/>
      <c r="C366" s="121"/>
      <c r="D366" s="122"/>
    </row>
    <row r="367" spans="1:4" ht="12.75">
      <c r="A367" s="121"/>
      <c r="B367" s="122"/>
      <c r="C367" s="121"/>
      <c r="D367" s="122"/>
    </row>
    <row r="368" spans="1:4" ht="12.75">
      <c r="A368" s="121"/>
      <c r="B368" s="122"/>
      <c r="C368" s="121"/>
      <c r="D368" s="122"/>
    </row>
    <row r="369" spans="1:4" ht="12.75">
      <c r="A369" s="121"/>
      <c r="B369" s="122"/>
      <c r="C369" s="121"/>
      <c r="D369" s="122"/>
    </row>
    <row r="370" spans="1:4" ht="12.75">
      <c r="A370" s="121"/>
      <c r="B370" s="122"/>
      <c r="C370" s="121"/>
      <c r="D370" s="122"/>
    </row>
    <row r="371" spans="1:4" ht="12.75">
      <c r="A371" s="121"/>
      <c r="B371" s="122"/>
      <c r="C371" s="121"/>
      <c r="D371" s="122"/>
    </row>
    <row r="372" spans="1:4" ht="12.75">
      <c r="A372" s="121"/>
      <c r="B372" s="122"/>
      <c r="C372" s="121"/>
      <c r="D372" s="122"/>
    </row>
    <row r="373" spans="1:4" ht="12.75">
      <c r="A373" s="121"/>
      <c r="B373" s="122"/>
      <c r="C373" s="121"/>
      <c r="D373" s="122"/>
    </row>
    <row r="374" spans="1:4" ht="12.75">
      <c r="A374" s="121"/>
      <c r="B374" s="122"/>
      <c r="C374" s="121"/>
      <c r="D374" s="122"/>
    </row>
    <row r="375" spans="1:4" ht="12.75">
      <c r="A375" s="121"/>
      <c r="B375" s="122"/>
      <c r="C375" s="121"/>
      <c r="D375" s="122"/>
    </row>
    <row r="376" spans="1:4" ht="12.75">
      <c r="A376" s="121"/>
      <c r="B376" s="122"/>
      <c r="C376" s="121"/>
      <c r="D376" s="122"/>
    </row>
    <row r="377" spans="1:4" ht="12.75">
      <c r="A377" s="121"/>
      <c r="B377" s="122"/>
      <c r="C377" s="121"/>
      <c r="D377" s="122"/>
    </row>
    <row r="378" spans="1:4" ht="12.75">
      <c r="A378" s="121"/>
      <c r="B378" s="122"/>
      <c r="C378" s="121"/>
      <c r="D378" s="122"/>
    </row>
    <row r="379" spans="1:4" ht="12.75">
      <c r="A379" s="121"/>
      <c r="B379" s="122"/>
      <c r="C379" s="121"/>
      <c r="D379" s="122"/>
    </row>
    <row r="380" spans="1:4" ht="12.75">
      <c r="A380" s="121"/>
      <c r="B380" s="122"/>
      <c r="C380" s="121"/>
      <c r="D380" s="122"/>
    </row>
    <row r="381" spans="1:4" ht="12.75">
      <c r="A381" s="121"/>
      <c r="B381" s="122"/>
      <c r="C381" s="121"/>
      <c r="D381" s="122"/>
    </row>
    <row r="382" spans="1:4" ht="12.75">
      <c r="A382" s="121"/>
      <c r="B382" s="122"/>
      <c r="C382" s="121"/>
      <c r="D382" s="122"/>
    </row>
    <row r="383" spans="1:4" ht="12.75">
      <c r="A383" s="121"/>
      <c r="B383" s="122"/>
      <c r="C383" s="121"/>
      <c r="D383" s="122"/>
    </row>
    <row r="384" spans="1:4" ht="12.75">
      <c r="A384" s="121"/>
      <c r="B384" s="122"/>
      <c r="C384" s="121"/>
      <c r="D384" s="122"/>
    </row>
    <row r="385" spans="1:4" ht="12.75">
      <c r="A385" s="121"/>
      <c r="B385" s="122"/>
      <c r="C385" s="121"/>
      <c r="D385" s="122"/>
    </row>
    <row r="386" spans="1:4" ht="12.75">
      <c r="A386" s="121"/>
      <c r="B386" s="122"/>
      <c r="C386" s="121"/>
      <c r="D386" s="122"/>
    </row>
    <row r="387" spans="1:4" ht="12.75">
      <c r="A387" s="121"/>
      <c r="B387" s="122"/>
      <c r="C387" s="121"/>
      <c r="D387" s="122"/>
    </row>
    <row r="388" spans="1:4" ht="12.75">
      <c r="A388" s="121"/>
      <c r="B388" s="122"/>
      <c r="C388" s="121"/>
      <c r="D388" s="122"/>
    </row>
    <row r="389" spans="1:4" ht="12.75">
      <c r="A389" s="121"/>
      <c r="B389" s="122"/>
      <c r="C389" s="121"/>
      <c r="D389" s="122"/>
    </row>
    <row r="390" spans="1:4" ht="12.75">
      <c r="A390" s="121"/>
      <c r="B390" s="122"/>
      <c r="C390" s="121"/>
      <c r="D390" s="122"/>
    </row>
    <row r="391" spans="1:4" ht="12.75">
      <c r="A391" s="121"/>
      <c r="B391" s="122"/>
      <c r="C391" s="121"/>
      <c r="D391" s="122"/>
    </row>
    <row r="392" spans="1:4" ht="12.75">
      <c r="A392" s="121"/>
      <c r="B392" s="122"/>
      <c r="C392" s="121"/>
      <c r="D392" s="122"/>
    </row>
    <row r="393" spans="1:4" ht="12.75">
      <c r="A393" s="121"/>
      <c r="B393" s="122"/>
      <c r="C393" s="121"/>
      <c r="D393" s="122"/>
    </row>
    <row r="394" spans="1:4" ht="12.75">
      <c r="A394" s="121"/>
      <c r="B394" s="122"/>
      <c r="C394" s="121"/>
      <c r="D394" s="122"/>
    </row>
    <row r="395" spans="1:4" ht="12.75">
      <c r="A395" s="121"/>
      <c r="B395" s="122"/>
      <c r="C395" s="121"/>
      <c r="D395" s="122"/>
    </row>
    <row r="396" spans="1:4" ht="12.75">
      <c r="A396" s="121"/>
      <c r="B396" s="122"/>
      <c r="C396" s="121"/>
      <c r="D396" s="122"/>
    </row>
    <row r="397" spans="1:4" ht="12.75">
      <c r="A397" s="121"/>
      <c r="B397" s="122"/>
      <c r="C397" s="121"/>
      <c r="D397" s="122"/>
    </row>
    <row r="398" spans="1:4" ht="12.75">
      <c r="A398" s="121"/>
      <c r="B398" s="122"/>
      <c r="C398" s="121"/>
      <c r="D398" s="122"/>
    </row>
    <row r="399" spans="1:4" ht="12.75">
      <c r="A399" s="121"/>
      <c r="B399" s="122"/>
      <c r="C399" s="121"/>
      <c r="D399" s="122"/>
    </row>
    <row r="400" spans="1:4" ht="12.75">
      <c r="A400" s="121"/>
      <c r="B400" s="122"/>
      <c r="C400" s="121"/>
      <c r="D400" s="122"/>
    </row>
    <row r="401" spans="1:4" ht="12.75">
      <c r="A401" s="121"/>
      <c r="B401" s="122"/>
      <c r="C401" s="121"/>
      <c r="D401" s="122"/>
    </row>
    <row r="402" spans="1:4" ht="12.75">
      <c r="A402" s="121"/>
      <c r="B402" s="122"/>
      <c r="C402" s="121"/>
      <c r="D402" s="122"/>
    </row>
    <row r="403" spans="1:4" ht="12.75">
      <c r="A403" s="121"/>
      <c r="B403" s="122"/>
      <c r="C403" s="121"/>
      <c r="D403" s="122"/>
    </row>
    <row r="404" spans="1:4" ht="12.75">
      <c r="A404" s="121"/>
      <c r="B404" s="122"/>
      <c r="C404" s="121"/>
      <c r="D404" s="122"/>
    </row>
    <row r="405" spans="1:4" ht="12.75">
      <c r="A405" s="121"/>
      <c r="B405" s="122"/>
      <c r="C405" s="121"/>
      <c r="D405" s="122"/>
    </row>
    <row r="406" spans="1:4" ht="12.75">
      <c r="A406" s="121"/>
      <c r="B406" s="122"/>
      <c r="C406" s="121"/>
      <c r="D406" s="122"/>
    </row>
    <row r="407" spans="1:4" ht="12.75">
      <c r="A407" s="121"/>
      <c r="B407" s="122"/>
      <c r="C407" s="121"/>
      <c r="D407" s="122"/>
    </row>
    <row r="408" spans="1:4" ht="12.75">
      <c r="A408" s="121"/>
      <c r="B408" s="122"/>
      <c r="C408" s="121"/>
      <c r="D408" s="122"/>
    </row>
    <row r="409" spans="1:4" ht="12.75">
      <c r="A409" s="121"/>
      <c r="B409" s="122"/>
      <c r="C409" s="121"/>
      <c r="D409" s="122"/>
    </row>
    <row r="410" spans="1:4" ht="12.75">
      <c r="A410" s="121"/>
      <c r="B410" s="122"/>
      <c r="C410" s="121"/>
      <c r="D410" s="122"/>
    </row>
    <row r="411" spans="1:4" ht="12.75">
      <c r="A411" s="121"/>
      <c r="B411" s="122"/>
      <c r="C411" s="121"/>
      <c r="D411" s="122"/>
    </row>
    <row r="412" spans="1:4" ht="12.75">
      <c r="A412" s="121"/>
      <c r="B412" s="122"/>
      <c r="C412" s="121"/>
      <c r="D412" s="122"/>
    </row>
    <row r="413" spans="1:4" ht="12.75">
      <c r="A413" s="121"/>
      <c r="B413" s="122"/>
      <c r="C413" s="121"/>
      <c r="D413" s="122"/>
    </row>
    <row r="414" spans="1:4" ht="12.75">
      <c r="A414" s="121"/>
      <c r="B414" s="122"/>
      <c r="C414" s="121"/>
      <c r="D414" s="122"/>
    </row>
    <row r="415" spans="1:4" ht="12.75">
      <c r="A415" s="121"/>
      <c r="B415" s="122"/>
      <c r="C415" s="121"/>
      <c r="D415" s="122"/>
    </row>
    <row r="416" spans="1:4" ht="12.75">
      <c r="A416" s="121"/>
      <c r="B416" s="122"/>
      <c r="C416" s="121"/>
      <c r="D416" s="122"/>
    </row>
    <row r="417" spans="1:4" ht="12.75">
      <c r="A417" s="121"/>
      <c r="B417" s="122"/>
      <c r="C417" s="121"/>
      <c r="D417" s="122"/>
    </row>
    <row r="418" spans="1:4" ht="12.75">
      <c r="A418" s="121"/>
      <c r="B418" s="122"/>
      <c r="C418" s="121"/>
      <c r="D418" s="122"/>
    </row>
    <row r="419" spans="1:4" ht="12.75">
      <c r="A419" s="121"/>
      <c r="B419" s="122"/>
      <c r="C419" s="121"/>
      <c r="D419" s="122"/>
    </row>
    <row r="420" spans="1:4" ht="12.75">
      <c r="A420" s="121"/>
      <c r="B420" s="122"/>
      <c r="C420" s="121"/>
      <c r="D420" s="122"/>
    </row>
    <row r="421" spans="1:4" ht="12.75">
      <c r="A421" s="121"/>
      <c r="B421" s="122"/>
      <c r="C421" s="121"/>
      <c r="D421" s="122"/>
    </row>
    <row r="422" spans="1:4" ht="12.75">
      <c r="A422" s="121"/>
      <c r="B422" s="122"/>
      <c r="C422" s="121"/>
      <c r="D422" s="122"/>
    </row>
    <row r="423" spans="1:4" ht="12.75">
      <c r="A423" s="121"/>
      <c r="B423" s="122"/>
      <c r="C423" s="121"/>
      <c r="D423" s="122"/>
    </row>
    <row r="424" spans="1:4" ht="12.75">
      <c r="A424" s="121"/>
      <c r="B424" s="122"/>
      <c r="C424" s="121"/>
      <c r="D424" s="122"/>
    </row>
    <row r="425" spans="1:4" ht="12.75">
      <c r="A425" s="121"/>
      <c r="B425" s="122"/>
      <c r="C425" s="121"/>
      <c r="D425" s="122"/>
    </row>
    <row r="426" spans="1:4" ht="12.75">
      <c r="A426" s="121"/>
      <c r="B426" s="122"/>
      <c r="C426" s="121"/>
      <c r="D426" s="122"/>
    </row>
    <row r="427" spans="1:4" ht="12.75">
      <c r="A427" s="121"/>
      <c r="B427" s="122"/>
      <c r="C427" s="121"/>
      <c r="D427" s="122"/>
    </row>
    <row r="428" spans="1:4" ht="12.75">
      <c r="A428" s="121"/>
      <c r="B428" s="122"/>
      <c r="C428" s="121"/>
      <c r="D428" s="122"/>
    </row>
    <row r="429" spans="1:4" ht="12.75">
      <c r="A429" s="121"/>
      <c r="B429" s="122"/>
      <c r="C429" s="121"/>
      <c r="D429" s="122"/>
    </row>
    <row r="430" spans="1:4" ht="12.75">
      <c r="A430" s="121"/>
      <c r="B430" s="122"/>
      <c r="C430" s="121"/>
      <c r="D430" s="122"/>
    </row>
    <row r="431" spans="1:4" ht="12.75">
      <c r="A431" s="121"/>
      <c r="B431" s="122"/>
      <c r="C431" s="121"/>
      <c r="D431" s="122"/>
    </row>
    <row r="432" spans="1:4" ht="12.75">
      <c r="A432" s="121"/>
      <c r="B432" s="122"/>
      <c r="C432" s="121"/>
      <c r="D432" s="122"/>
    </row>
    <row r="433" spans="1:4" ht="12.75">
      <c r="A433" s="121"/>
      <c r="B433" s="122"/>
      <c r="C433" s="121"/>
      <c r="D433" s="122"/>
    </row>
    <row r="434" spans="1:4" ht="12.75">
      <c r="A434" s="121"/>
      <c r="B434" s="122"/>
      <c r="C434" s="121"/>
      <c r="D434" s="122"/>
    </row>
    <row r="435" spans="1:4" ht="12.75">
      <c r="A435" s="121"/>
      <c r="B435" s="122"/>
      <c r="C435" s="121"/>
      <c r="D435" s="122"/>
    </row>
    <row r="436" spans="1:4" ht="12.75">
      <c r="A436" s="121"/>
      <c r="B436" s="122"/>
      <c r="C436" s="121"/>
      <c r="D436" s="122"/>
    </row>
    <row r="437" spans="1:4" ht="12.75">
      <c r="A437" s="121"/>
      <c r="B437" s="122"/>
      <c r="C437" s="121"/>
      <c r="D437" s="122"/>
    </row>
    <row r="438" spans="1:4" ht="12.75">
      <c r="A438" s="121"/>
      <c r="B438" s="122"/>
      <c r="C438" s="121"/>
      <c r="D438" s="122"/>
    </row>
    <row r="439" spans="1:4" ht="12.75">
      <c r="A439" s="121"/>
      <c r="B439" s="122"/>
      <c r="C439" s="121"/>
      <c r="D439" s="122"/>
    </row>
    <row r="440" spans="1:4" ht="12.75">
      <c r="A440" s="121"/>
      <c r="B440" s="122"/>
      <c r="C440" s="121"/>
      <c r="D440" s="122"/>
    </row>
    <row r="441" spans="1:4" ht="12.75">
      <c r="A441" s="121"/>
      <c r="B441" s="122"/>
      <c r="C441" s="121"/>
      <c r="D441" s="122"/>
    </row>
    <row r="442" spans="1:4" ht="12.75">
      <c r="A442" s="121"/>
      <c r="B442" s="122"/>
      <c r="C442" s="121"/>
      <c r="D442" s="122"/>
    </row>
    <row r="443" spans="1:4" ht="12.75">
      <c r="A443" s="121"/>
      <c r="B443" s="122"/>
      <c r="C443" s="121"/>
      <c r="D443" s="122"/>
    </row>
    <row r="444" spans="1:4" ht="12.75">
      <c r="A444" s="121"/>
      <c r="B444" s="122"/>
      <c r="C444" s="121"/>
      <c r="D444" s="122"/>
    </row>
    <row r="445" spans="1:4" ht="12.75">
      <c r="A445" s="121"/>
      <c r="B445" s="122"/>
      <c r="C445" s="121"/>
      <c r="D445" s="122"/>
    </row>
    <row r="446" spans="1:4" ht="12.75">
      <c r="A446" s="121"/>
      <c r="B446" s="122"/>
      <c r="C446" s="121"/>
      <c r="D446" s="122"/>
    </row>
    <row r="447" spans="1:4" ht="12.75">
      <c r="A447" s="121"/>
      <c r="B447" s="122"/>
      <c r="C447" s="121"/>
      <c r="D447" s="122"/>
    </row>
    <row r="448" spans="1:4" ht="12.75">
      <c r="A448" s="121"/>
      <c r="B448" s="122"/>
      <c r="C448" s="121"/>
      <c r="D448" s="122"/>
    </row>
    <row r="449" spans="1:4" ht="12.75">
      <c r="A449" s="121"/>
      <c r="B449" s="122"/>
      <c r="C449" s="121"/>
      <c r="D449" s="122"/>
    </row>
    <row r="450" spans="1:4" ht="12.75">
      <c r="A450" s="121"/>
      <c r="B450" s="122"/>
      <c r="C450" s="121"/>
      <c r="D450" s="122"/>
    </row>
    <row r="451" spans="1:4" ht="12.75">
      <c r="A451" s="121"/>
      <c r="B451" s="122"/>
      <c r="C451" s="121"/>
      <c r="D451" s="122"/>
    </row>
    <row r="452" spans="1:4" ht="12.75">
      <c r="A452" s="121"/>
      <c r="B452" s="122"/>
      <c r="C452" s="121"/>
      <c r="D452" s="122"/>
    </row>
    <row r="453" spans="1:4" ht="12.75">
      <c r="A453" s="121"/>
      <c r="B453" s="122"/>
      <c r="C453" s="121"/>
      <c r="D453" s="122"/>
    </row>
    <row r="454" spans="1:4" ht="12.75">
      <c r="A454" s="121"/>
      <c r="B454" s="122"/>
      <c r="C454" s="121"/>
      <c r="D454" s="122"/>
    </row>
    <row r="455" spans="1:4" ht="12.75">
      <c r="A455" s="121"/>
      <c r="B455" s="122"/>
      <c r="C455" s="121"/>
      <c r="D455" s="122"/>
    </row>
    <row r="456" spans="1:4" ht="12.75">
      <c r="A456" s="121"/>
      <c r="B456" s="122"/>
      <c r="C456" s="121"/>
      <c r="D456" s="122"/>
    </row>
    <row r="457" spans="1:4" ht="12.75">
      <c r="A457" s="121"/>
      <c r="B457" s="122"/>
      <c r="C457" s="121"/>
      <c r="D457" s="122"/>
    </row>
    <row r="458" spans="1:4" ht="12.75">
      <c r="A458" s="121"/>
      <c r="B458" s="122"/>
      <c r="C458" s="121"/>
      <c r="D458" s="122"/>
    </row>
    <row r="459" spans="1:4" ht="12.75">
      <c r="A459" s="121"/>
      <c r="B459" s="122"/>
      <c r="C459" s="121"/>
      <c r="D459" s="122"/>
    </row>
    <row r="460" spans="1:4" ht="12.75">
      <c r="A460" s="121"/>
      <c r="B460" s="122"/>
      <c r="C460" s="121"/>
      <c r="D460" s="122"/>
    </row>
    <row r="461" spans="1:4" ht="12.75">
      <c r="A461" s="121"/>
      <c r="B461" s="122"/>
      <c r="C461" s="121"/>
      <c r="D461" s="122"/>
    </row>
    <row r="462" spans="1:4" ht="12.75">
      <c r="A462" s="121"/>
      <c r="B462" s="122"/>
      <c r="C462" s="121"/>
      <c r="D462" s="122"/>
    </row>
    <row r="463" spans="1:4" ht="12.75">
      <c r="A463" s="121"/>
      <c r="B463" s="122"/>
      <c r="C463" s="121"/>
      <c r="D463" s="122"/>
    </row>
    <row r="464" spans="1:4" ht="12.75">
      <c r="A464" s="121"/>
      <c r="B464" s="122"/>
      <c r="C464" s="121"/>
      <c r="D464" s="122"/>
    </row>
    <row r="465" spans="1:4" ht="12.75">
      <c r="A465" s="121"/>
      <c r="B465" s="122"/>
      <c r="C465" s="121"/>
      <c r="D465" s="122"/>
    </row>
    <row r="466" spans="1:4" ht="12.75">
      <c r="A466" s="121"/>
      <c r="B466" s="122"/>
      <c r="C466" s="121"/>
      <c r="D466" s="122"/>
    </row>
    <row r="467" spans="1:4" ht="12.75">
      <c r="A467" s="121"/>
      <c r="B467" s="122"/>
      <c r="C467" s="121"/>
      <c r="D467" s="122"/>
    </row>
    <row r="468" spans="1:4" ht="12.75">
      <c r="A468" s="121"/>
      <c r="B468" s="122"/>
      <c r="C468" s="121"/>
      <c r="D468" s="122"/>
    </row>
    <row r="469" spans="1:4" ht="12.75">
      <c r="A469" s="121"/>
      <c r="B469" s="122"/>
      <c r="C469" s="121"/>
      <c r="D469" s="122"/>
    </row>
    <row r="470" spans="1:4" ht="12.75">
      <c r="A470" s="121"/>
      <c r="B470" s="122"/>
      <c r="C470" s="121"/>
      <c r="D470" s="122"/>
    </row>
    <row r="471" spans="1:4" ht="12.75">
      <c r="A471" s="121"/>
      <c r="B471" s="122"/>
      <c r="C471" s="121"/>
      <c r="D471" s="122"/>
    </row>
    <row r="472" spans="1:4" ht="12.75">
      <c r="A472" s="121"/>
      <c r="B472" s="122"/>
      <c r="C472" s="121"/>
      <c r="D472" s="122"/>
    </row>
    <row r="473" spans="1:4" ht="12.75">
      <c r="A473" s="121"/>
      <c r="B473" s="122"/>
      <c r="C473" s="121"/>
      <c r="D473" s="122"/>
    </row>
    <row r="474" spans="1:4" ht="12.75">
      <c r="A474" s="121"/>
      <c r="B474" s="122"/>
      <c r="C474" s="121"/>
      <c r="D474" s="122"/>
    </row>
    <row r="475" spans="1:4" ht="12.75">
      <c r="A475" s="121"/>
      <c r="B475" s="122"/>
      <c r="C475" s="121"/>
      <c r="D475" s="122"/>
    </row>
    <row r="476" spans="1:4" ht="12.75">
      <c r="A476" s="121"/>
      <c r="B476" s="122"/>
      <c r="C476" s="121"/>
      <c r="D476" s="122"/>
    </row>
    <row r="477" spans="1:4" ht="12.75">
      <c r="A477" s="121"/>
      <c r="B477" s="122"/>
      <c r="C477" s="121"/>
      <c r="D477" s="122"/>
    </row>
    <row r="478" spans="1:4" ht="12.75">
      <c r="A478" s="121"/>
      <c r="B478" s="122"/>
      <c r="C478" s="121"/>
      <c r="D478" s="122"/>
    </row>
    <row r="479" spans="1:4" ht="12.75">
      <c r="A479" s="121"/>
      <c r="B479" s="122"/>
      <c r="C479" s="121"/>
      <c r="D479" s="122"/>
    </row>
    <row r="480" spans="1:4" ht="12.75">
      <c r="A480" s="121"/>
      <c r="B480" s="122"/>
      <c r="C480" s="121"/>
      <c r="D480" s="122"/>
    </row>
    <row r="481" spans="1:4" ht="12.75">
      <c r="A481" s="121"/>
      <c r="B481" s="122"/>
      <c r="C481" s="121"/>
      <c r="D481" s="122"/>
    </row>
    <row r="482" spans="1:4" ht="12.75">
      <c r="A482" s="121"/>
      <c r="B482" s="122"/>
      <c r="C482" s="121"/>
      <c r="D482" s="122"/>
    </row>
    <row r="483" spans="1:4" ht="12.75">
      <c r="A483" s="121"/>
      <c r="B483" s="122"/>
      <c r="C483" s="121"/>
      <c r="D483" s="122"/>
    </row>
    <row r="484" spans="1:4" ht="12.75">
      <c r="A484" s="121"/>
      <c r="B484" s="122"/>
      <c r="C484" s="121"/>
      <c r="D484" s="122"/>
    </row>
    <row r="485" spans="1:4" ht="12.75">
      <c r="A485" s="121"/>
      <c r="B485" s="122"/>
      <c r="C485" s="121"/>
      <c r="D485" s="122"/>
    </row>
    <row r="486" spans="1:4" ht="12.75">
      <c r="A486" s="121"/>
      <c r="B486" s="122"/>
      <c r="C486" s="121"/>
      <c r="D486" s="122"/>
    </row>
    <row r="487" spans="1:4" ht="12.75">
      <c r="A487" s="121"/>
      <c r="B487" s="122"/>
      <c r="C487" s="121"/>
      <c r="D487" s="122"/>
    </row>
    <row r="488" spans="1:4" ht="12.75">
      <c r="A488" s="121"/>
      <c r="B488" s="122"/>
      <c r="C488" s="121"/>
      <c r="D488" s="122"/>
    </row>
    <row r="489" spans="1:4" ht="12.75">
      <c r="A489" s="121"/>
      <c r="B489" s="122"/>
      <c r="C489" s="121"/>
      <c r="D489" s="122"/>
    </row>
    <row r="490" spans="1:4" ht="12.75">
      <c r="A490" s="121"/>
      <c r="B490" s="122"/>
      <c r="C490" s="121"/>
      <c r="D490" s="122"/>
    </row>
    <row r="491" spans="1:4" ht="12.75">
      <c r="A491" s="121"/>
      <c r="B491" s="122"/>
      <c r="C491" s="121"/>
      <c r="D491" s="122"/>
    </row>
    <row r="492" spans="1:4" ht="12.75">
      <c r="A492" s="121"/>
      <c r="B492" s="122"/>
      <c r="C492" s="121"/>
      <c r="D492" s="122"/>
    </row>
    <row r="493" spans="1:4" ht="12.75">
      <c r="A493" s="121"/>
      <c r="B493" s="122"/>
      <c r="C493" s="121"/>
      <c r="D493" s="122"/>
    </row>
    <row r="494" spans="1:4" ht="12.75">
      <c r="A494" s="121"/>
      <c r="B494" s="122"/>
      <c r="C494" s="121"/>
      <c r="D494" s="122"/>
    </row>
    <row r="495" spans="1:4" ht="12.75">
      <c r="A495" s="121"/>
      <c r="B495" s="122"/>
      <c r="C495" s="121"/>
      <c r="D495" s="122"/>
    </row>
    <row r="496" spans="1:4" ht="12.75">
      <c r="A496" s="121"/>
      <c r="B496" s="122"/>
      <c r="C496" s="121"/>
      <c r="D496" s="122"/>
    </row>
    <row r="497" spans="1:4" ht="12.75">
      <c r="A497" s="121"/>
      <c r="B497" s="122"/>
      <c r="C497" s="121"/>
      <c r="D497" s="122"/>
    </row>
    <row r="498" spans="1:4" ht="12.75">
      <c r="A498" s="121"/>
      <c r="B498" s="122"/>
      <c r="C498" s="121"/>
      <c r="D498" s="122"/>
    </row>
    <row r="499" spans="1:4" ht="12.75">
      <c r="A499" s="121"/>
      <c r="B499" s="122"/>
      <c r="C499" s="121"/>
      <c r="D499" s="122"/>
    </row>
    <row r="500" spans="1:4" ht="12.75">
      <c r="A500" s="121"/>
      <c r="B500" s="122"/>
      <c r="C500" s="121"/>
      <c r="D500" s="122"/>
    </row>
    <row r="501" spans="1:4" ht="12.75">
      <c r="A501" s="121"/>
      <c r="B501" s="122"/>
      <c r="C501" s="121"/>
      <c r="D501" s="122"/>
    </row>
    <row r="502" spans="1:4" ht="12.75">
      <c r="A502" s="121"/>
      <c r="B502" s="122"/>
      <c r="C502" s="121"/>
      <c r="D502" s="122"/>
    </row>
    <row r="503" spans="1:4" ht="12.75">
      <c r="A503" s="121"/>
      <c r="B503" s="122"/>
      <c r="C503" s="121"/>
      <c r="D503" s="122"/>
    </row>
    <row r="504" spans="1:4" ht="12.75">
      <c r="A504" s="121"/>
      <c r="B504" s="122"/>
      <c r="C504" s="121"/>
      <c r="D504" s="122"/>
    </row>
    <row r="505" spans="1:4" ht="12.75">
      <c r="A505" s="121"/>
      <c r="B505" s="122"/>
      <c r="C505" s="121"/>
      <c r="D505" s="122"/>
    </row>
    <row r="506" spans="1:4" ht="12.75">
      <c r="A506" s="121"/>
      <c r="B506" s="122"/>
      <c r="C506" s="121"/>
      <c r="D506" s="122"/>
    </row>
    <row r="507" spans="1:4" ht="12.75">
      <c r="A507" s="121"/>
      <c r="B507" s="122"/>
      <c r="C507" s="121"/>
      <c r="D507" s="122"/>
    </row>
    <row r="508" spans="1:4" ht="12.75">
      <c r="A508" s="121"/>
      <c r="B508" s="122"/>
      <c r="C508" s="121"/>
      <c r="D508" s="122"/>
    </row>
    <row r="509" spans="1:4" ht="12.75">
      <c r="A509" s="121"/>
      <c r="B509" s="122"/>
      <c r="C509" s="121"/>
      <c r="D509" s="122"/>
    </row>
    <row r="510" spans="1:4" ht="12.75">
      <c r="A510" s="121"/>
      <c r="B510" s="122"/>
      <c r="C510" s="121"/>
      <c r="D510" s="122"/>
    </row>
    <row r="511" spans="1:4" ht="12.75">
      <c r="A511" s="121"/>
      <c r="B511" s="122"/>
      <c r="C511" s="121"/>
      <c r="D511" s="122"/>
    </row>
    <row r="512" spans="1:4" ht="12.75">
      <c r="A512" s="121"/>
      <c r="B512" s="122"/>
      <c r="C512" s="121"/>
      <c r="D512" s="122"/>
    </row>
    <row r="513" spans="1:4" ht="12.75">
      <c r="A513" s="121"/>
      <c r="B513" s="122"/>
      <c r="C513" s="121"/>
      <c r="D513" s="122"/>
    </row>
    <row r="514" spans="1:4" ht="12.75">
      <c r="A514" s="121"/>
      <c r="B514" s="122"/>
      <c r="C514" s="121"/>
      <c r="D514" s="122"/>
    </row>
    <row r="515" spans="1:4" ht="12.75">
      <c r="A515" s="121"/>
      <c r="B515" s="122"/>
      <c r="C515" s="121"/>
      <c r="D515" s="122"/>
    </row>
    <row r="516" spans="1:4" ht="12.75">
      <c r="A516" s="121"/>
      <c r="B516" s="122"/>
      <c r="C516" s="121"/>
      <c r="D516" s="122"/>
    </row>
    <row r="517" spans="1:4" ht="12.75">
      <c r="A517" s="121"/>
      <c r="B517" s="122"/>
      <c r="C517" s="121"/>
      <c r="D517" s="122"/>
    </row>
    <row r="518" spans="1:4" ht="12.75">
      <c r="A518" s="121"/>
      <c r="B518" s="122"/>
      <c r="C518" s="121"/>
      <c r="D518" s="122"/>
    </row>
    <row r="519" spans="1:4" ht="12.75">
      <c r="A519" s="121"/>
      <c r="B519" s="122"/>
      <c r="C519" s="121"/>
      <c r="D519" s="122"/>
    </row>
    <row r="520" spans="1:4" ht="12.75">
      <c r="A520" s="121"/>
      <c r="B520" s="122"/>
      <c r="C520" s="121"/>
      <c r="D520" s="122"/>
    </row>
    <row r="521" spans="1:4" ht="12.75">
      <c r="A521" s="121"/>
      <c r="B521" s="122"/>
      <c r="C521" s="121"/>
      <c r="D521" s="122"/>
    </row>
    <row r="522" spans="1:4" ht="12.75">
      <c r="A522" s="121"/>
      <c r="B522" s="122"/>
      <c r="C522" s="121"/>
      <c r="D522" s="122"/>
    </row>
    <row r="523" spans="1:4" ht="12.75">
      <c r="A523" s="121"/>
      <c r="B523" s="122"/>
      <c r="C523" s="121"/>
      <c r="D523" s="122"/>
    </row>
    <row r="524" spans="1:4" ht="12.75">
      <c r="A524" s="121"/>
      <c r="B524" s="122"/>
      <c r="C524" s="121"/>
      <c r="D524" s="122"/>
    </row>
    <row r="525" spans="1:4" ht="12.75">
      <c r="A525" s="121"/>
      <c r="B525" s="122"/>
      <c r="C525" s="121"/>
      <c r="D525" s="122"/>
    </row>
    <row r="526" spans="1:4" ht="12.75">
      <c r="A526" s="121"/>
      <c r="B526" s="122"/>
      <c r="C526" s="121"/>
      <c r="D526" s="122"/>
    </row>
    <row r="527" spans="1:4" ht="12.75">
      <c r="A527" s="121"/>
      <c r="B527" s="122"/>
      <c r="C527" s="121"/>
      <c r="D527" s="122"/>
    </row>
    <row r="528" spans="1:4" ht="12.75">
      <c r="A528" s="121"/>
      <c r="B528" s="122"/>
      <c r="C528" s="121"/>
      <c r="D528" s="122"/>
    </row>
    <row r="529" spans="1:4" ht="12.75">
      <c r="A529" s="121"/>
      <c r="B529" s="122"/>
      <c r="C529" s="121"/>
      <c r="D529" s="122"/>
    </row>
    <row r="530" spans="1:4" ht="12.75">
      <c r="A530" s="121"/>
      <c r="B530" s="122"/>
      <c r="C530" s="121"/>
      <c r="D530" s="122"/>
    </row>
    <row r="531" spans="1:4" ht="12.75">
      <c r="A531" s="121"/>
      <c r="B531" s="122"/>
      <c r="C531" s="121"/>
      <c r="D531" s="122"/>
    </row>
    <row r="532" spans="1:4" ht="12.75">
      <c r="A532" s="121"/>
      <c r="B532" s="122"/>
      <c r="C532" s="121"/>
      <c r="D532" s="122"/>
    </row>
    <row r="533" spans="1:4" ht="12.75">
      <c r="A533" s="121"/>
      <c r="B533" s="122"/>
      <c r="C533" s="121"/>
      <c r="D533" s="122"/>
    </row>
    <row r="534" spans="1:4" ht="12.75">
      <c r="A534" s="121"/>
      <c r="B534" s="122"/>
      <c r="C534" s="121"/>
      <c r="D534" s="122"/>
    </row>
    <row r="535" spans="1:4" ht="12.75">
      <c r="A535" s="121"/>
      <c r="B535" s="122"/>
      <c r="C535" s="121"/>
      <c r="D535" s="122"/>
    </row>
    <row r="536" spans="1:4" ht="12.75">
      <c r="A536" s="121"/>
      <c r="B536" s="122"/>
      <c r="C536" s="121"/>
      <c r="D536" s="122"/>
    </row>
    <row r="537" spans="1:4" ht="12.75">
      <c r="A537" s="121"/>
      <c r="B537" s="122"/>
      <c r="C537" s="121"/>
      <c r="D537" s="122"/>
    </row>
    <row r="538" spans="1:4" ht="12.75">
      <c r="A538" s="121"/>
      <c r="B538" s="122"/>
      <c r="C538" s="121"/>
      <c r="D538" s="122"/>
    </row>
    <row r="539" spans="1:4" ht="12.75">
      <c r="A539" s="121"/>
      <c r="B539" s="122"/>
      <c r="C539" s="121"/>
      <c r="D539" s="122"/>
    </row>
    <row r="540" spans="1:4" ht="12.75">
      <c r="A540" s="121"/>
      <c r="B540" s="122"/>
      <c r="C540" s="121"/>
      <c r="D540" s="122"/>
    </row>
    <row r="541" spans="1:4" ht="12.75">
      <c r="A541" s="121"/>
      <c r="B541" s="122"/>
      <c r="C541" s="121"/>
      <c r="D541" s="122"/>
    </row>
    <row r="542" spans="1:4" ht="12.75">
      <c r="A542" s="121"/>
      <c r="B542" s="122"/>
      <c r="C542" s="121"/>
      <c r="D542" s="122"/>
    </row>
    <row r="543" spans="1:4" ht="12.75">
      <c r="A543" s="121"/>
      <c r="B543" s="122"/>
      <c r="C543" s="121"/>
      <c r="D543" s="122"/>
    </row>
    <row r="544" spans="1:4" ht="12.75">
      <c r="A544" s="121"/>
      <c r="B544" s="122"/>
      <c r="C544" s="121"/>
      <c r="D544" s="122"/>
    </row>
    <row r="545" spans="1:4" ht="12.75">
      <c r="A545" s="121"/>
      <c r="B545" s="122"/>
      <c r="C545" s="121"/>
      <c r="D545" s="122"/>
    </row>
    <row r="546" spans="1:4" ht="12.75">
      <c r="A546" s="121"/>
      <c r="B546" s="122"/>
      <c r="C546" s="121"/>
      <c r="D546" s="122"/>
    </row>
    <row r="547" spans="1:4" ht="12.75">
      <c r="A547" s="121"/>
      <c r="B547" s="122"/>
      <c r="C547" s="121"/>
      <c r="D547" s="122"/>
    </row>
    <row r="548" spans="1:4" ht="12.75">
      <c r="A548" s="121"/>
      <c r="B548" s="122"/>
      <c r="C548" s="121"/>
      <c r="D548" s="122"/>
    </row>
    <row r="549" spans="1:4" ht="12.75">
      <c r="A549" s="121"/>
      <c r="B549" s="122"/>
      <c r="C549" s="121"/>
      <c r="D549" s="122"/>
    </row>
    <row r="550" spans="1:4" ht="12.75">
      <c r="A550" s="121"/>
      <c r="B550" s="122"/>
      <c r="C550" s="121"/>
      <c r="D550" s="122"/>
    </row>
    <row r="551" spans="1:4" ht="12.75">
      <c r="A551" s="121"/>
      <c r="B551" s="122"/>
      <c r="C551" s="121"/>
      <c r="D551" s="122"/>
    </row>
    <row r="552" spans="1:4" ht="12.75">
      <c r="A552" s="121"/>
      <c r="B552" s="122"/>
      <c r="C552" s="121"/>
      <c r="D552" s="122"/>
    </row>
    <row r="553" spans="1:4" ht="12.75">
      <c r="A553" s="121"/>
      <c r="B553" s="122"/>
      <c r="C553" s="121"/>
      <c r="D553" s="122"/>
    </row>
    <row r="554" spans="1:4" ht="12.75">
      <c r="A554" s="121"/>
      <c r="B554" s="122"/>
      <c r="C554" s="121"/>
      <c r="D554" s="122"/>
    </row>
    <row r="555" spans="1:4" ht="12.75">
      <c r="A555" s="121"/>
      <c r="B555" s="122"/>
      <c r="C555" s="121"/>
      <c r="D555" s="122"/>
    </row>
    <row r="556" spans="1:4" ht="12.75">
      <c r="A556" s="121"/>
      <c r="B556" s="122"/>
      <c r="C556" s="121"/>
      <c r="D556" s="122"/>
    </row>
    <row r="557" spans="1:4" ht="12.75">
      <c r="A557" s="121"/>
      <c r="B557" s="122"/>
      <c r="C557" s="121"/>
      <c r="D557" s="122"/>
    </row>
    <row r="558" spans="1:4" ht="12.75">
      <c r="A558" s="121"/>
      <c r="B558" s="122"/>
      <c r="C558" s="121"/>
      <c r="D558" s="122"/>
    </row>
    <row r="559" spans="1:4" ht="12.75">
      <c r="A559" s="121"/>
      <c r="B559" s="122"/>
      <c r="C559" s="121"/>
      <c r="D559" s="122"/>
    </row>
    <row r="560" spans="1:4" ht="12.75">
      <c r="A560" s="121"/>
      <c r="B560" s="122"/>
      <c r="C560" s="121"/>
      <c r="D560" s="122"/>
    </row>
    <row r="561" spans="1:4" ht="12.75">
      <c r="A561" s="121"/>
      <c r="B561" s="122"/>
      <c r="C561" s="121"/>
      <c r="D561" s="122"/>
    </row>
    <row r="562" spans="1:4" ht="12.75">
      <c r="A562" s="121"/>
      <c r="B562" s="122"/>
      <c r="C562" s="121"/>
      <c r="D562" s="122"/>
    </row>
    <row r="563" spans="1:4" ht="12.75">
      <c r="A563" s="121"/>
      <c r="B563" s="122"/>
      <c r="C563" s="121"/>
      <c r="D563" s="122"/>
    </row>
    <row r="564" spans="1:4" ht="12.75">
      <c r="A564" s="121"/>
      <c r="B564" s="122"/>
      <c r="C564" s="121"/>
      <c r="D564" s="122"/>
    </row>
    <row r="565" spans="1:4" ht="12.75">
      <c r="A565" s="121"/>
      <c r="B565" s="122"/>
      <c r="C565" s="121"/>
      <c r="D565" s="122"/>
    </row>
    <row r="566" spans="1:4" ht="12.75">
      <c r="A566" s="121"/>
      <c r="B566" s="122"/>
      <c r="C566" s="121"/>
      <c r="D566" s="122"/>
    </row>
    <row r="567" spans="1:4" ht="12.75">
      <c r="A567" s="121"/>
      <c r="B567" s="122"/>
      <c r="C567" s="121"/>
      <c r="D567" s="122"/>
    </row>
    <row r="568" spans="1:4" ht="12.75">
      <c r="A568" s="121"/>
      <c r="B568" s="122"/>
      <c r="C568" s="121"/>
      <c r="D568" s="122"/>
    </row>
    <row r="569" spans="1:4" ht="12.75">
      <c r="A569" s="121"/>
      <c r="B569" s="122"/>
      <c r="C569" s="121"/>
      <c r="D569" s="122"/>
    </row>
    <row r="570" spans="1:4" ht="12.75">
      <c r="A570" s="121"/>
      <c r="B570" s="122"/>
      <c r="C570" s="121"/>
      <c r="D570" s="122"/>
    </row>
    <row r="571" spans="1:4" ht="12.75">
      <c r="A571" s="121"/>
      <c r="B571" s="122"/>
      <c r="C571" s="121"/>
      <c r="D571" s="122"/>
    </row>
    <row r="572" spans="1:4" ht="12.75">
      <c r="A572" s="121"/>
      <c r="B572" s="122"/>
      <c r="C572" s="121"/>
      <c r="D572" s="122"/>
    </row>
    <row r="573" spans="1:4" ht="12.75">
      <c r="A573" s="121"/>
      <c r="B573" s="122"/>
      <c r="C573" s="121"/>
      <c r="D573" s="122"/>
    </row>
    <row r="574" spans="1:4" ht="12.75">
      <c r="A574" s="121"/>
      <c r="B574" s="122"/>
      <c r="C574" s="121"/>
      <c r="D574" s="122"/>
    </row>
    <row r="575" spans="1:4" ht="12.75">
      <c r="A575" s="121"/>
      <c r="B575" s="122"/>
      <c r="C575" s="121"/>
      <c r="D575" s="122"/>
    </row>
    <row r="576" spans="1:4" ht="12.75">
      <c r="A576" s="121"/>
      <c r="B576" s="122"/>
      <c r="C576" s="121"/>
      <c r="D576" s="122"/>
    </row>
    <row r="577" spans="1:4" ht="12.75">
      <c r="A577" s="121"/>
      <c r="B577" s="122"/>
      <c r="C577" s="121"/>
      <c r="D577" s="122"/>
    </row>
    <row r="578" spans="1:4" ht="12.75">
      <c r="A578" s="121"/>
      <c r="B578" s="122"/>
      <c r="C578" s="121"/>
      <c r="D578" s="122"/>
    </row>
    <row r="579" spans="1:4" ht="12.75">
      <c r="A579" s="121"/>
      <c r="B579" s="122"/>
      <c r="C579" s="121"/>
      <c r="D579" s="122"/>
    </row>
    <row r="580" spans="1:4" ht="12.75">
      <c r="A580" s="121"/>
      <c r="B580" s="122"/>
      <c r="C580" s="121"/>
      <c r="D580" s="122"/>
    </row>
    <row r="581" spans="1:4" ht="12.75">
      <c r="A581" s="121"/>
      <c r="B581" s="122"/>
      <c r="C581" s="121"/>
      <c r="D581" s="122"/>
    </row>
    <row r="582" spans="1:4" ht="12.75">
      <c r="A582" s="121"/>
      <c r="B582" s="122"/>
      <c r="C582" s="121"/>
      <c r="D582" s="122"/>
    </row>
    <row r="583" spans="1:4" ht="12.75">
      <c r="A583" s="121"/>
      <c r="B583" s="122"/>
      <c r="C583" s="121"/>
      <c r="D583" s="122"/>
    </row>
    <row r="584" spans="1:4" ht="12.75">
      <c r="A584" s="121"/>
      <c r="B584" s="122"/>
      <c r="C584" s="121"/>
      <c r="D584" s="122"/>
    </row>
    <row r="585" spans="1:4" ht="12.75">
      <c r="A585" s="121"/>
      <c r="B585" s="122"/>
      <c r="C585" s="121"/>
      <c r="D585" s="122"/>
    </row>
    <row r="586" spans="1:4" ht="12.75">
      <c r="A586" s="121"/>
      <c r="B586" s="122"/>
      <c r="C586" s="121"/>
      <c r="D586" s="122"/>
    </row>
    <row r="587" spans="1:4" ht="12.75">
      <c r="A587" s="121"/>
      <c r="B587" s="122"/>
      <c r="C587" s="121"/>
      <c r="D587" s="122"/>
    </row>
    <row r="588" spans="1:4" ht="12.75">
      <c r="A588" s="121"/>
      <c r="B588" s="122"/>
      <c r="C588" s="121"/>
      <c r="D588" s="122"/>
    </row>
    <row r="589" spans="1:4" ht="12.75">
      <c r="A589" s="121"/>
      <c r="B589" s="122"/>
      <c r="C589" s="121"/>
      <c r="D589" s="122"/>
    </row>
    <row r="590" spans="1:4" ht="12.75">
      <c r="A590" s="121"/>
      <c r="B590" s="122"/>
      <c r="C590" s="121"/>
      <c r="D590" s="122"/>
    </row>
    <row r="591" spans="1:4" ht="12.75">
      <c r="A591" s="121"/>
      <c r="B591" s="122"/>
      <c r="C591" s="121"/>
      <c r="D591" s="122"/>
    </row>
    <row r="592" spans="1:4" ht="12.75">
      <c r="A592" s="121"/>
      <c r="B592" s="122"/>
      <c r="C592" s="121"/>
      <c r="D592" s="122"/>
    </row>
    <row r="593" spans="1:4" ht="12.75">
      <c r="A593" s="121"/>
      <c r="B593" s="122"/>
      <c r="C593" s="121"/>
      <c r="D593" s="122"/>
    </row>
    <row r="594" spans="1:4" ht="12.75">
      <c r="A594" s="121"/>
      <c r="B594" s="122"/>
      <c r="C594" s="121"/>
      <c r="D594" s="122"/>
    </row>
    <row r="595" spans="1:4" ht="12.75">
      <c r="A595" s="121"/>
      <c r="B595" s="122"/>
      <c r="C595" s="121"/>
      <c r="D595" s="122"/>
    </row>
    <row r="596" spans="1:4" ht="12.75">
      <c r="A596" s="121"/>
      <c r="B596" s="122"/>
      <c r="C596" s="121"/>
      <c r="D596" s="122"/>
    </row>
    <row r="597" spans="1:4" ht="12.75">
      <c r="A597" s="121"/>
      <c r="B597" s="122"/>
      <c r="C597" s="121"/>
      <c r="D597" s="122"/>
    </row>
    <row r="598" spans="1:4" ht="12.75">
      <c r="A598" s="121"/>
      <c r="B598" s="122"/>
      <c r="C598" s="121"/>
      <c r="D598" s="122"/>
    </row>
    <row r="599" spans="1:4" ht="12.75">
      <c r="A599" s="121"/>
      <c r="B599" s="122"/>
      <c r="C599" s="121"/>
      <c r="D599" s="122"/>
    </row>
    <row r="600" spans="1:4" ht="12.75">
      <c r="A600" s="121"/>
      <c r="B600" s="122"/>
      <c r="C600" s="121"/>
      <c r="D600" s="122"/>
    </row>
    <row r="601" spans="1:4" ht="12.75">
      <c r="A601" s="121"/>
      <c r="B601" s="122"/>
      <c r="C601" s="121"/>
      <c r="D601" s="122"/>
    </row>
    <row r="602" spans="1:4" ht="12.75">
      <c r="A602" s="121"/>
      <c r="B602" s="122"/>
      <c r="C602" s="121"/>
      <c r="D602" s="122"/>
    </row>
    <row r="603" spans="1:4" ht="12.75">
      <c r="A603" s="121"/>
      <c r="B603" s="122"/>
      <c r="C603" s="121"/>
      <c r="D603" s="122"/>
    </row>
    <row r="604" spans="1:4" ht="12.75">
      <c r="A604" s="121"/>
      <c r="B604" s="122"/>
      <c r="C604" s="121"/>
      <c r="D604" s="122"/>
    </row>
    <row r="605" spans="1:4" ht="12.75">
      <c r="A605" s="121"/>
      <c r="B605" s="122"/>
      <c r="C605" s="121"/>
      <c r="D605" s="122"/>
    </row>
    <row r="606" spans="1:4" ht="12.75">
      <c r="A606" s="121"/>
      <c r="B606" s="122"/>
      <c r="C606" s="121"/>
      <c r="D606" s="122"/>
    </row>
    <row r="607" spans="1:4" ht="12.75">
      <c r="A607" s="121"/>
      <c r="B607" s="122"/>
      <c r="C607" s="121"/>
      <c r="D607" s="122"/>
    </row>
    <row r="608" spans="1:4" ht="12.75">
      <c r="A608" s="121"/>
      <c r="B608" s="122"/>
      <c r="C608" s="121"/>
      <c r="D608" s="122"/>
    </row>
    <row r="609" spans="1:4" ht="12.75">
      <c r="A609" s="121"/>
      <c r="B609" s="122"/>
      <c r="C609" s="121"/>
      <c r="D609" s="122"/>
    </row>
    <row r="610" spans="1:4" ht="12.75">
      <c r="A610" s="121"/>
      <c r="B610" s="122"/>
      <c r="C610" s="121"/>
      <c r="D610" s="122"/>
    </row>
    <row r="611" spans="1:4" ht="12.75">
      <c r="A611" s="121"/>
      <c r="B611" s="122"/>
      <c r="C611" s="121"/>
      <c r="D611" s="122"/>
    </row>
    <row r="612" spans="1:4" ht="12.75">
      <c r="A612" s="121"/>
      <c r="B612" s="122"/>
      <c r="C612" s="121"/>
      <c r="D612" s="122"/>
    </row>
    <row r="613" spans="1:4" ht="12.75">
      <c r="A613" s="121"/>
      <c r="B613" s="122"/>
      <c r="C613" s="121"/>
      <c r="D613" s="122"/>
    </row>
    <row r="614" spans="1:4" ht="12.75">
      <c r="A614" s="121"/>
      <c r="B614" s="122"/>
      <c r="C614" s="121"/>
      <c r="D614" s="122"/>
    </row>
    <row r="615" spans="1:4" ht="12.75">
      <c r="A615" s="121"/>
      <c r="B615" s="122"/>
      <c r="C615" s="121"/>
      <c r="D615" s="122"/>
    </row>
    <row r="616" spans="1:4" ht="12.75">
      <c r="A616" s="121"/>
      <c r="B616" s="122"/>
      <c r="C616" s="121"/>
      <c r="D616" s="122"/>
    </row>
    <row r="617" spans="1:4" ht="12.75">
      <c r="A617" s="121"/>
      <c r="B617" s="122"/>
      <c r="C617" s="121"/>
      <c r="D617" s="122"/>
    </row>
    <row r="618" spans="1:4" ht="12.75">
      <c r="A618" s="121"/>
      <c r="B618" s="122"/>
      <c r="C618" s="121"/>
      <c r="D618" s="122"/>
    </row>
    <row r="619" spans="1:4" ht="12.75">
      <c r="A619" s="121"/>
      <c r="B619" s="122"/>
      <c r="C619" s="121"/>
      <c r="D619" s="122"/>
    </row>
    <row r="620" spans="1:4" ht="12.75">
      <c r="A620" s="121"/>
      <c r="B620" s="122"/>
      <c r="C620" s="121"/>
      <c r="D620" s="122"/>
    </row>
    <row r="621" spans="1:4" ht="12.75">
      <c r="A621" s="121"/>
      <c r="B621" s="122"/>
      <c r="C621" s="121"/>
      <c r="D621" s="122"/>
    </row>
    <row r="622" spans="1:4" ht="12.75">
      <c r="A622" s="121"/>
      <c r="B622" s="122"/>
      <c r="C622" s="121"/>
      <c r="D622" s="122"/>
    </row>
    <row r="623" spans="1:4" ht="12.75">
      <c r="A623" s="121"/>
      <c r="B623" s="122"/>
      <c r="C623" s="121"/>
      <c r="D623" s="122"/>
    </row>
    <row r="624" spans="1:4" ht="12.75">
      <c r="A624" s="121"/>
      <c r="B624" s="122"/>
      <c r="C624" s="121"/>
      <c r="D624" s="122"/>
    </row>
    <row r="625" spans="1:4" ht="12.75">
      <c r="A625" s="121"/>
      <c r="B625" s="122"/>
      <c r="C625" s="121"/>
      <c r="D625" s="122"/>
    </row>
    <row r="626" spans="1:4" ht="12.75">
      <c r="A626" s="121"/>
      <c r="B626" s="122"/>
      <c r="C626" s="121"/>
      <c r="D626" s="122"/>
    </row>
    <row r="627" spans="1:4" ht="12.75">
      <c r="A627" s="121"/>
      <c r="B627" s="122"/>
      <c r="C627" s="121"/>
      <c r="D627" s="122"/>
    </row>
    <row r="628" spans="1:4" ht="12.75">
      <c r="A628" s="121"/>
      <c r="B628" s="122"/>
      <c r="C628" s="121"/>
      <c r="D628" s="122"/>
    </row>
    <row r="629" spans="1:4" ht="12.75">
      <c r="A629" s="121"/>
      <c r="B629" s="122"/>
      <c r="C629" s="121"/>
      <c r="D629" s="122"/>
    </row>
    <row r="630" spans="1:4" ht="12.75">
      <c r="A630" s="121"/>
      <c r="B630" s="122"/>
      <c r="C630" s="121"/>
      <c r="D630" s="122"/>
    </row>
    <row r="631" spans="1:4" ht="12.75">
      <c r="A631" s="121"/>
      <c r="B631" s="122"/>
      <c r="C631" s="121"/>
      <c r="D631" s="122"/>
    </row>
    <row r="632" spans="1:4" ht="12.75">
      <c r="A632" s="121"/>
      <c r="B632" s="122"/>
      <c r="C632" s="121"/>
      <c r="D632" s="122"/>
    </row>
    <row r="633" spans="1:4" ht="12.75">
      <c r="A633" s="121"/>
      <c r="B633" s="122"/>
      <c r="C633" s="121"/>
      <c r="D633" s="122"/>
    </row>
    <row r="634" spans="1:4" ht="12.75">
      <c r="A634" s="121"/>
      <c r="B634" s="122"/>
      <c r="C634" s="121"/>
      <c r="D634" s="122"/>
    </row>
    <row r="635" spans="1:4" ht="12.75">
      <c r="A635" s="121"/>
      <c r="B635" s="122"/>
      <c r="C635" s="121"/>
      <c r="D635" s="122"/>
    </row>
    <row r="636" spans="1:4" ht="12.75">
      <c r="A636" s="121"/>
      <c r="B636" s="122"/>
      <c r="C636" s="121"/>
      <c r="D636" s="122"/>
    </row>
    <row r="637" spans="1:4" ht="12.75">
      <c r="A637" s="121"/>
      <c r="B637" s="122"/>
      <c r="C637" s="121"/>
      <c r="D637" s="122"/>
    </row>
    <row r="638" spans="1:4" ht="12.75">
      <c r="A638" s="121"/>
      <c r="B638" s="122"/>
      <c r="C638" s="121"/>
      <c r="D638" s="122"/>
    </row>
    <row r="639" spans="1:4" ht="12.75">
      <c r="A639" s="121"/>
      <c r="B639" s="122"/>
      <c r="C639" s="121"/>
      <c r="D639" s="122"/>
    </row>
    <row r="640" spans="1:4" ht="12.75">
      <c r="A640" s="121"/>
      <c r="B640" s="122"/>
      <c r="C640" s="121"/>
      <c r="D640" s="122"/>
    </row>
    <row r="641" spans="1:4" ht="12.75">
      <c r="A641" s="121"/>
      <c r="B641" s="122"/>
      <c r="C641" s="121"/>
      <c r="D641" s="122"/>
    </row>
    <row r="642" spans="1:4" ht="12.75">
      <c r="A642" s="121"/>
      <c r="B642" s="122"/>
      <c r="C642" s="121"/>
      <c r="D642" s="122"/>
    </row>
    <row r="643" spans="1:4" ht="12.75">
      <c r="A643" s="121"/>
      <c r="B643" s="122"/>
      <c r="C643" s="121"/>
      <c r="D643" s="122"/>
    </row>
    <row r="644" spans="1:4" ht="12.75">
      <c r="A644" s="121"/>
      <c r="B644" s="122"/>
      <c r="C644" s="121"/>
      <c r="D644" s="122"/>
    </row>
    <row r="645" spans="1:4" ht="12.75">
      <c r="A645" s="121"/>
      <c r="B645" s="122"/>
      <c r="C645" s="121"/>
      <c r="D645" s="122"/>
    </row>
    <row r="646" spans="1:4" ht="12.75">
      <c r="A646" s="121"/>
      <c r="B646" s="122"/>
      <c r="C646" s="121"/>
      <c r="D646" s="122"/>
    </row>
    <row r="647" spans="1:4" ht="12.75">
      <c r="A647" s="121"/>
      <c r="B647" s="122"/>
      <c r="C647" s="121"/>
      <c r="D647" s="122"/>
    </row>
    <row r="648" spans="1:4" ht="12.75">
      <c r="A648" s="121"/>
      <c r="B648" s="122"/>
      <c r="C648" s="121"/>
      <c r="D648" s="122"/>
    </row>
    <row r="649" spans="1:4" ht="12.75">
      <c r="A649" s="121"/>
      <c r="B649" s="122"/>
      <c r="C649" s="121"/>
      <c r="D649" s="122"/>
    </row>
    <row r="650" spans="1:4" ht="12.75">
      <c r="A650" s="121"/>
      <c r="B650" s="122"/>
      <c r="C650" s="121"/>
      <c r="D650" s="122"/>
    </row>
    <row r="651" spans="1:4" ht="12.75">
      <c r="A651" s="121"/>
      <c r="B651" s="122"/>
      <c r="C651" s="121"/>
      <c r="D651" s="122"/>
    </row>
    <row r="652" spans="1:4" ht="12.75">
      <c r="A652" s="121"/>
      <c r="B652" s="122"/>
      <c r="C652" s="121"/>
      <c r="D652" s="122"/>
    </row>
    <row r="653" spans="1:4" ht="12.75">
      <c r="A653" s="121"/>
      <c r="B653" s="122"/>
      <c r="C653" s="121"/>
      <c r="D653" s="122"/>
    </row>
    <row r="654" spans="1:4" ht="12.75">
      <c r="A654" s="121"/>
      <c r="B654" s="122"/>
      <c r="C654" s="121"/>
      <c r="D654" s="122"/>
    </row>
    <row r="655" spans="1:4" ht="12.75">
      <c r="A655" s="121"/>
      <c r="B655" s="122"/>
      <c r="C655" s="121"/>
      <c r="D655" s="122"/>
    </row>
    <row r="656" spans="1:4" ht="12.75">
      <c r="A656" s="121"/>
      <c r="B656" s="122"/>
      <c r="C656" s="121"/>
      <c r="D656" s="122"/>
    </row>
    <row r="657" spans="1:4" ht="12.75">
      <c r="A657" s="121"/>
      <c r="B657" s="122"/>
      <c r="C657" s="121"/>
      <c r="D657" s="122"/>
    </row>
    <row r="658" spans="1:4" ht="12.75">
      <c r="A658" s="121"/>
      <c r="B658" s="122"/>
      <c r="C658" s="121"/>
      <c r="D658" s="122"/>
    </row>
    <row r="659" spans="1:4" ht="12.75">
      <c r="A659" s="121"/>
      <c r="B659" s="122"/>
      <c r="C659" s="121"/>
      <c r="D659" s="122"/>
    </row>
    <row r="660" spans="1:4" ht="12.75">
      <c r="A660" s="121"/>
      <c r="B660" s="122"/>
      <c r="C660" s="121"/>
      <c r="D660" s="122"/>
    </row>
    <row r="661" spans="1:4" ht="12.75">
      <c r="A661" s="121"/>
      <c r="B661" s="122"/>
      <c r="C661" s="121"/>
      <c r="D661" s="122"/>
    </row>
    <row r="662" spans="1:4" ht="12.75">
      <c r="A662" s="121"/>
      <c r="B662" s="122"/>
      <c r="C662" s="121"/>
      <c r="D662" s="122"/>
    </row>
    <row r="663" spans="1:4" ht="12.75">
      <c r="A663" s="121"/>
      <c r="B663" s="122"/>
      <c r="C663" s="121"/>
      <c r="D663" s="122"/>
    </row>
    <row r="664" spans="1:4" ht="12.75">
      <c r="A664" s="121"/>
      <c r="B664" s="122"/>
      <c r="C664" s="121"/>
      <c r="D664" s="122"/>
    </row>
    <row r="665" spans="1:4" ht="12.75">
      <c r="A665" s="121"/>
      <c r="B665" s="122"/>
      <c r="C665" s="121"/>
      <c r="D665" s="122"/>
    </row>
    <row r="666" spans="1:4" ht="12.75">
      <c r="A666" s="121"/>
      <c r="B666" s="122"/>
      <c r="C666" s="121"/>
      <c r="D666" s="122"/>
    </row>
    <row r="667" spans="1:4" ht="12.75">
      <c r="A667" s="121"/>
      <c r="B667" s="122"/>
      <c r="C667" s="121"/>
      <c r="D667" s="122"/>
    </row>
    <row r="668" spans="1:4" ht="12.75">
      <c r="A668" s="121"/>
      <c r="B668" s="122"/>
      <c r="C668" s="121"/>
      <c r="D668" s="122"/>
    </row>
    <row r="669" spans="1:4" ht="12.75">
      <c r="A669" s="121"/>
      <c r="B669" s="122"/>
      <c r="C669" s="121"/>
      <c r="D669" s="122"/>
    </row>
    <row r="670" spans="1:4" ht="12.75">
      <c r="A670" s="121"/>
      <c r="B670" s="122"/>
      <c r="C670" s="121"/>
      <c r="D670" s="122"/>
    </row>
    <row r="671" spans="1:4" ht="12.75">
      <c r="A671" s="121"/>
      <c r="B671" s="122"/>
      <c r="C671" s="121"/>
      <c r="D671" s="122"/>
    </row>
    <row r="672" spans="1:4" ht="12.75">
      <c r="A672" s="121"/>
      <c r="B672" s="122"/>
      <c r="C672" s="121"/>
      <c r="D672" s="122"/>
    </row>
    <row r="673" spans="1:4" ht="12.75">
      <c r="A673" s="121"/>
      <c r="B673" s="122"/>
      <c r="C673" s="121"/>
      <c r="D673" s="122"/>
    </row>
    <row r="674" spans="1:4" ht="12.75">
      <c r="A674" s="121"/>
      <c r="B674" s="122"/>
      <c r="C674" s="121"/>
      <c r="D674" s="122"/>
    </row>
    <row r="675" spans="1:4" ht="12.75">
      <c r="A675" s="121"/>
      <c r="B675" s="122"/>
      <c r="C675" s="121"/>
      <c r="D675" s="122"/>
    </row>
    <row r="676" spans="1:4" ht="12.75">
      <c r="A676" s="121"/>
      <c r="B676" s="122"/>
      <c r="C676" s="121"/>
      <c r="D676" s="122"/>
    </row>
    <row r="677" spans="1:4" ht="12.75">
      <c r="A677" s="121"/>
      <c r="B677" s="122"/>
      <c r="C677" s="121"/>
      <c r="D677" s="122"/>
    </row>
    <row r="678" spans="1:4" ht="12.75">
      <c r="A678" s="121"/>
      <c r="B678" s="122"/>
      <c r="C678" s="121"/>
      <c r="D678" s="122"/>
    </row>
    <row r="679" spans="1:4" ht="12.75">
      <c r="A679" s="121"/>
      <c r="B679" s="122"/>
      <c r="C679" s="121"/>
      <c r="D679" s="122"/>
    </row>
    <row r="680" spans="1:4" ht="12.75">
      <c r="A680" s="121"/>
      <c r="B680" s="122"/>
      <c r="C680" s="121"/>
      <c r="D680" s="122"/>
    </row>
    <row r="681" spans="1:4" ht="12.75">
      <c r="A681" s="121"/>
      <c r="B681" s="122"/>
      <c r="C681" s="121"/>
      <c r="D681" s="122"/>
    </row>
    <row r="682" spans="1:4" ht="12.75">
      <c r="A682" s="121"/>
      <c r="B682" s="122"/>
      <c r="C682" s="121"/>
      <c r="D682" s="122"/>
    </row>
    <row r="683" spans="1:4" ht="12.75">
      <c r="A683" s="121"/>
      <c r="B683" s="122"/>
      <c r="C683" s="121"/>
      <c r="D683" s="122"/>
    </row>
    <row r="684" spans="1:4" ht="12.75">
      <c r="A684" s="121"/>
      <c r="B684" s="122"/>
      <c r="C684" s="121"/>
      <c r="D684" s="122"/>
    </row>
    <row r="685" spans="1:4" ht="12.75">
      <c r="A685" s="121"/>
      <c r="B685" s="122"/>
      <c r="C685" s="121"/>
      <c r="D685" s="122"/>
    </row>
    <row r="686" spans="1:4" ht="12.75">
      <c r="A686" s="121"/>
      <c r="B686" s="122"/>
      <c r="C686" s="121"/>
      <c r="D686" s="122"/>
    </row>
    <row r="687" spans="1:4" ht="12.75">
      <c r="A687" s="121"/>
      <c r="B687" s="122"/>
      <c r="C687" s="121"/>
      <c r="D687" s="122"/>
    </row>
    <row r="688" spans="1:4" ht="12.75">
      <c r="A688" s="121"/>
      <c r="B688" s="122"/>
      <c r="C688" s="121"/>
      <c r="D688" s="122"/>
    </row>
    <row r="689" spans="1:4" ht="12.75">
      <c r="A689" s="121"/>
      <c r="B689" s="122"/>
      <c r="C689" s="121"/>
      <c r="D689" s="122"/>
    </row>
    <row r="690" spans="1:4" ht="12.75">
      <c r="A690" s="121"/>
      <c r="B690" s="122"/>
      <c r="C690" s="121"/>
      <c r="D690" s="122"/>
    </row>
    <row r="691" spans="1:4" ht="12.75">
      <c r="A691" s="121"/>
      <c r="B691" s="122"/>
      <c r="C691" s="121"/>
      <c r="D691" s="122"/>
    </row>
    <row r="692" spans="1:4" ht="12.75">
      <c r="A692" s="121"/>
      <c r="B692" s="122"/>
      <c r="C692" s="121"/>
      <c r="D692" s="122"/>
    </row>
    <row r="693" spans="1:4" ht="12.75">
      <c r="A693" s="121"/>
      <c r="B693" s="122"/>
      <c r="C693" s="121"/>
      <c r="D693" s="122"/>
    </row>
    <row r="694" spans="1:4" ht="12.75">
      <c r="A694" s="121"/>
      <c r="B694" s="122"/>
      <c r="C694" s="121"/>
      <c r="D694" s="122"/>
    </row>
    <row r="695" spans="1:4" ht="12.75">
      <c r="A695" s="121"/>
      <c r="B695" s="122"/>
      <c r="C695" s="121"/>
      <c r="D695" s="122"/>
    </row>
    <row r="696" spans="1:4" ht="12.75">
      <c r="A696" s="121"/>
      <c r="B696" s="122"/>
      <c r="C696" s="121"/>
      <c r="D696" s="122"/>
    </row>
    <row r="697" spans="1:4" ht="12.75">
      <c r="A697" s="121"/>
      <c r="B697" s="122"/>
      <c r="C697" s="121"/>
      <c r="D697" s="122"/>
    </row>
    <row r="698" spans="1:4" ht="12.75">
      <c r="A698" s="121"/>
      <c r="B698" s="122"/>
      <c r="C698" s="121"/>
      <c r="D698" s="122"/>
    </row>
    <row r="699" spans="1:4" ht="12.75">
      <c r="A699" s="121"/>
      <c r="B699" s="122"/>
      <c r="C699" s="121"/>
      <c r="D699" s="122"/>
    </row>
    <row r="700" spans="1:4" ht="12.75">
      <c r="A700" s="121"/>
      <c r="B700" s="122"/>
      <c r="C700" s="121"/>
      <c r="D700" s="122"/>
    </row>
    <row r="701" spans="1:4" ht="12.75">
      <c r="A701" s="121"/>
      <c r="B701" s="122"/>
      <c r="C701" s="121"/>
      <c r="D701" s="122"/>
    </row>
    <row r="702" spans="1:4" ht="12.75">
      <c r="A702" s="121"/>
      <c r="B702" s="122"/>
      <c r="C702" s="121"/>
      <c r="D702" s="122"/>
    </row>
    <row r="703" spans="1:4" ht="12.75">
      <c r="A703" s="121"/>
      <c r="B703" s="122"/>
      <c r="C703" s="121"/>
      <c r="D703" s="122"/>
    </row>
    <row r="704" spans="1:4" ht="12.75">
      <c r="A704" s="121"/>
      <c r="B704" s="122"/>
      <c r="C704" s="121"/>
      <c r="D704" s="122"/>
    </row>
    <row r="705" spans="1:4" ht="12.75">
      <c r="A705" s="121"/>
      <c r="B705" s="122"/>
      <c r="C705" s="121"/>
      <c r="D705" s="122"/>
    </row>
    <row r="706" spans="1:4" ht="12.75">
      <c r="A706" s="121"/>
      <c r="B706" s="122"/>
      <c r="C706" s="121"/>
      <c r="D706" s="122"/>
    </row>
    <row r="707" spans="1:4" ht="12.75">
      <c r="A707" s="121"/>
      <c r="B707" s="122"/>
      <c r="C707" s="121"/>
      <c r="D707" s="122"/>
    </row>
    <row r="708" spans="1:4" ht="12.75">
      <c r="A708" s="121"/>
      <c r="B708" s="122"/>
      <c r="C708" s="121"/>
      <c r="D708" s="122"/>
    </row>
    <row r="709" spans="1:4" ht="12.75">
      <c r="A709" s="121"/>
      <c r="B709" s="122"/>
      <c r="C709" s="121"/>
      <c r="D709" s="122"/>
    </row>
    <row r="710" spans="1:4" ht="12.75">
      <c r="A710" s="121"/>
      <c r="B710" s="122"/>
      <c r="C710" s="121"/>
      <c r="D710" s="122"/>
    </row>
    <row r="711" spans="1:4" ht="12.75">
      <c r="A711" s="121"/>
      <c r="B711" s="122"/>
      <c r="C711" s="121"/>
      <c r="D711" s="122"/>
    </row>
    <row r="712" spans="1:4" ht="12.75">
      <c r="A712" s="121"/>
      <c r="B712" s="122"/>
      <c r="C712" s="121"/>
      <c r="D712" s="122"/>
    </row>
    <row r="713" spans="1:4" ht="12.75">
      <c r="A713" s="121"/>
      <c r="B713" s="122"/>
      <c r="C713" s="121"/>
      <c r="D713" s="122"/>
    </row>
    <row r="714" spans="1:4" ht="12.75">
      <c r="A714" s="121"/>
      <c r="B714" s="122"/>
      <c r="C714" s="121"/>
      <c r="D714" s="122"/>
    </row>
    <row r="715" spans="1:4" ht="12.75">
      <c r="A715" s="121"/>
      <c r="B715" s="122"/>
      <c r="C715" s="121"/>
      <c r="D715" s="122"/>
    </row>
    <row r="716" spans="1:4" ht="12.75">
      <c r="A716" s="121"/>
      <c r="B716" s="122"/>
      <c r="C716" s="121"/>
      <c r="D716" s="122"/>
    </row>
    <row r="717" spans="1:4" ht="12.75">
      <c r="A717" s="121"/>
      <c r="B717" s="122"/>
      <c r="C717" s="121"/>
      <c r="D717" s="122"/>
    </row>
    <row r="718" spans="1:4" ht="12.75">
      <c r="A718" s="121"/>
      <c r="B718" s="122"/>
      <c r="C718" s="121"/>
      <c r="D718" s="122"/>
    </row>
    <row r="719" spans="1:4" ht="12.75">
      <c r="A719" s="121"/>
      <c r="B719" s="122"/>
      <c r="C719" s="121"/>
      <c r="D719" s="122"/>
    </row>
    <row r="720" spans="1:4" ht="12.75">
      <c r="A720" s="121"/>
      <c r="B720" s="122"/>
      <c r="C720" s="121"/>
      <c r="D720" s="122"/>
    </row>
    <row r="721" spans="1:4" ht="12.75">
      <c r="A721" s="121"/>
      <c r="B721" s="122"/>
      <c r="C721" s="121"/>
      <c r="D721" s="122"/>
    </row>
    <row r="722" spans="1:4" ht="12.75">
      <c r="A722" s="121"/>
      <c r="B722" s="122"/>
      <c r="C722" s="121"/>
      <c r="D722" s="122"/>
    </row>
    <row r="723" spans="1:4" ht="12.75">
      <c r="A723" s="121"/>
      <c r="B723" s="122"/>
      <c r="C723" s="121"/>
      <c r="D723" s="122"/>
    </row>
    <row r="724" spans="1:4" ht="12.75">
      <c r="A724" s="121"/>
      <c r="B724" s="122"/>
      <c r="C724" s="121"/>
      <c r="D724" s="122"/>
    </row>
    <row r="725" spans="1:4" ht="12.75">
      <c r="A725" s="121"/>
      <c r="B725" s="122"/>
      <c r="C725" s="121"/>
      <c r="D725" s="122"/>
    </row>
    <row r="726" spans="1:4" ht="12.75">
      <c r="A726" s="121"/>
      <c r="B726" s="122"/>
      <c r="C726" s="121"/>
      <c r="D726" s="122"/>
    </row>
    <row r="727" spans="1:4" ht="12.75">
      <c r="A727" s="121"/>
      <c r="B727" s="122"/>
      <c r="C727" s="121"/>
      <c r="D727" s="122"/>
    </row>
    <row r="728" spans="1:4" ht="12.75">
      <c r="A728" s="121"/>
      <c r="B728" s="122"/>
      <c r="C728" s="121"/>
      <c r="D728" s="122"/>
    </row>
    <row r="729" spans="1:4" ht="12.75">
      <c r="A729" s="121"/>
      <c r="B729" s="122"/>
      <c r="C729" s="121"/>
      <c r="D729" s="122"/>
    </row>
    <row r="730" spans="1:4" ht="12.75">
      <c r="A730" s="121"/>
      <c r="B730" s="122"/>
      <c r="C730" s="121"/>
      <c r="D730" s="122"/>
    </row>
    <row r="731" spans="1:4" ht="12.75">
      <c r="A731" s="121"/>
      <c r="B731" s="122"/>
      <c r="C731" s="121"/>
      <c r="D731" s="122"/>
    </row>
    <row r="732" spans="1:4" ht="12.75">
      <c r="A732" s="121"/>
      <c r="B732" s="122"/>
      <c r="C732" s="121"/>
      <c r="D732" s="122"/>
    </row>
    <row r="733" spans="1:4" ht="12.75">
      <c r="A733" s="121"/>
      <c r="B733" s="122"/>
      <c r="C733" s="121"/>
      <c r="D733" s="122"/>
    </row>
    <row r="734" spans="1:4" ht="12.75">
      <c r="A734" s="121"/>
      <c r="B734" s="122"/>
      <c r="C734" s="121"/>
      <c r="D734" s="122"/>
    </row>
    <row r="735" spans="1:4" ht="12.75">
      <c r="A735" s="121"/>
      <c r="B735" s="122"/>
      <c r="C735" s="121"/>
      <c r="D735" s="122"/>
    </row>
    <row r="736" spans="1:4" ht="12.75">
      <c r="A736" s="121"/>
      <c r="B736" s="122"/>
      <c r="C736" s="121"/>
      <c r="D736" s="122"/>
    </row>
    <row r="737" spans="1:4" ht="12.75">
      <c r="A737" s="121"/>
      <c r="B737" s="122"/>
      <c r="C737" s="121"/>
      <c r="D737" s="122"/>
    </row>
    <row r="738" spans="1:4" ht="12.75">
      <c r="A738" s="121"/>
      <c r="B738" s="122"/>
      <c r="C738" s="121"/>
      <c r="D738" s="122"/>
    </row>
    <row r="739" spans="1:4" ht="12.75">
      <c r="A739" s="121"/>
      <c r="B739" s="122"/>
      <c r="C739" s="121"/>
      <c r="D739" s="122"/>
    </row>
    <row r="740" spans="1:4" ht="12.75">
      <c r="A740" s="121"/>
      <c r="B740" s="122"/>
      <c r="C740" s="121"/>
      <c r="D740" s="122"/>
    </row>
    <row r="741" spans="1:4" ht="12.75">
      <c r="A741" s="121"/>
      <c r="B741" s="122"/>
      <c r="C741" s="121"/>
      <c r="D741" s="122"/>
    </row>
    <row r="742" spans="1:4" ht="12.75">
      <c r="A742" s="121"/>
      <c r="B742" s="122"/>
      <c r="C742" s="121"/>
      <c r="D742" s="122"/>
    </row>
    <row r="743" spans="1:4" ht="12.75">
      <c r="A743" s="121"/>
      <c r="B743" s="122"/>
      <c r="C743" s="121"/>
      <c r="D743" s="122"/>
    </row>
    <row r="744" spans="1:4" ht="12.75">
      <c r="A744" s="121"/>
      <c r="B744" s="122"/>
      <c r="C744" s="121"/>
      <c r="D744" s="122"/>
    </row>
    <row r="745" spans="1:4" ht="12.75">
      <c r="A745" s="121"/>
      <c r="B745" s="122"/>
      <c r="C745" s="121"/>
      <c r="D745" s="122"/>
    </row>
    <row r="746" spans="1:4" ht="12.75">
      <c r="A746" s="121"/>
      <c r="B746" s="122"/>
      <c r="C746" s="121"/>
      <c r="D746" s="122"/>
    </row>
    <row r="747" spans="1:4" ht="12.75">
      <c r="A747" s="121"/>
      <c r="B747" s="122"/>
      <c r="C747" s="121"/>
      <c r="D747" s="122"/>
    </row>
    <row r="748" spans="1:4" ht="12.75">
      <c r="A748" s="121"/>
      <c r="B748" s="122"/>
      <c r="C748" s="121"/>
      <c r="D748" s="122"/>
    </row>
    <row r="749" spans="1:4" ht="12.75">
      <c r="A749" s="121"/>
      <c r="B749" s="122"/>
      <c r="C749" s="121"/>
      <c r="D749" s="122"/>
    </row>
    <row r="750" spans="1:4" ht="12.75">
      <c r="A750" s="121"/>
      <c r="B750" s="122"/>
      <c r="C750" s="121"/>
      <c r="D750" s="122"/>
    </row>
    <row r="751" spans="1:4" ht="12.75">
      <c r="A751" s="121"/>
      <c r="B751" s="122"/>
      <c r="C751" s="121"/>
      <c r="D751" s="122"/>
    </row>
    <row r="752" spans="1:4" ht="12.75">
      <c r="A752" s="121"/>
      <c r="B752" s="122"/>
      <c r="C752" s="121"/>
      <c r="D752" s="122"/>
    </row>
    <row r="753" spans="1:4" ht="12.75">
      <c r="A753" s="121"/>
      <c r="B753" s="122"/>
      <c r="C753" s="121"/>
      <c r="D753" s="122"/>
    </row>
    <row r="754" spans="1:4" ht="12.75">
      <c r="A754" s="121"/>
      <c r="B754" s="122"/>
      <c r="C754" s="121"/>
      <c r="D754" s="122"/>
    </row>
    <row r="755" spans="1:4" ht="12.75">
      <c r="A755" s="121"/>
      <c r="B755" s="122"/>
      <c r="C755" s="121"/>
      <c r="D755" s="122"/>
    </row>
    <row r="756" spans="1:4" ht="12.75">
      <c r="A756" s="121"/>
      <c r="B756" s="122"/>
      <c r="C756" s="121"/>
      <c r="D756" s="122"/>
    </row>
    <row r="757" spans="1:4" ht="12.75">
      <c r="A757" s="121"/>
      <c r="B757" s="122"/>
      <c r="C757" s="121"/>
      <c r="D757" s="122"/>
    </row>
    <row r="758" spans="1:4" ht="12.75">
      <c r="A758" s="121"/>
      <c r="B758" s="122"/>
      <c r="C758" s="121"/>
      <c r="D758" s="122"/>
    </row>
    <row r="759" spans="1:4" ht="12.75">
      <c r="A759" s="121"/>
      <c r="B759" s="122"/>
      <c r="C759" s="121"/>
      <c r="D759" s="122"/>
    </row>
    <row r="760" spans="1:4" ht="12.75">
      <c r="A760" s="121"/>
      <c r="B760" s="122"/>
      <c r="C760" s="121"/>
      <c r="D760" s="122"/>
    </row>
    <row r="761" spans="1:4" ht="12.75">
      <c r="A761" s="121"/>
      <c r="B761" s="122"/>
      <c r="C761" s="121"/>
      <c r="D761" s="122"/>
    </row>
    <row r="762" spans="1:4" ht="12.75">
      <c r="A762" s="121"/>
      <c r="B762" s="122"/>
      <c r="C762" s="121"/>
      <c r="D762" s="122"/>
    </row>
    <row r="763" spans="1:4" ht="12.75">
      <c r="A763" s="121"/>
      <c r="B763" s="122"/>
      <c r="C763" s="121"/>
      <c r="D763" s="122"/>
    </row>
    <row r="764" spans="1:4" ht="12.75">
      <c r="A764" s="121"/>
      <c r="B764" s="122"/>
      <c r="C764" s="121"/>
      <c r="D764" s="122"/>
    </row>
    <row r="765" spans="1:4" ht="12.75">
      <c r="A765" s="121"/>
      <c r="B765" s="122"/>
      <c r="C765" s="121"/>
      <c r="D765" s="122"/>
    </row>
    <row r="766" spans="1:4" ht="12.75">
      <c r="A766" s="121"/>
      <c r="B766" s="122"/>
      <c r="C766" s="121"/>
      <c r="D766" s="122"/>
    </row>
    <row r="767" spans="1:4" ht="12.75">
      <c r="A767" s="121"/>
      <c r="B767" s="122"/>
      <c r="C767" s="121"/>
      <c r="D767" s="122"/>
    </row>
    <row r="768" spans="1:4" ht="12.75">
      <c r="A768" s="121"/>
      <c r="B768" s="122"/>
      <c r="C768" s="121"/>
      <c r="D768" s="122"/>
    </row>
    <row r="769" spans="1:4" ht="12.75">
      <c r="A769" s="121"/>
      <c r="B769" s="122"/>
      <c r="C769" s="121"/>
      <c r="D769" s="122"/>
    </row>
    <row r="770" spans="1:4" ht="12.75">
      <c r="A770" s="121"/>
      <c r="B770" s="122"/>
      <c r="C770" s="121"/>
      <c r="D770" s="122"/>
    </row>
    <row r="771" spans="1:4" ht="12.75">
      <c r="A771" s="121"/>
      <c r="B771" s="122"/>
      <c r="C771" s="121"/>
      <c r="D771" s="122"/>
    </row>
    <row r="772" spans="1:4" ht="12.75">
      <c r="A772" s="121"/>
      <c r="B772" s="122"/>
      <c r="C772" s="121"/>
      <c r="D772" s="122"/>
    </row>
    <row r="773" spans="1:4" ht="12.75">
      <c r="A773" s="121"/>
      <c r="B773" s="122"/>
      <c r="C773" s="121"/>
      <c r="D773" s="122"/>
    </row>
    <row r="774" spans="1:4" ht="12.75">
      <c r="A774" s="121"/>
      <c r="B774" s="122"/>
      <c r="C774" s="121"/>
      <c r="D774" s="122"/>
    </row>
    <row r="775" spans="1:4" ht="12.75">
      <c r="A775" s="121"/>
      <c r="B775" s="122"/>
      <c r="C775" s="121"/>
      <c r="D775" s="122"/>
    </row>
    <row r="776" spans="1:4" ht="12.75">
      <c r="A776" s="121"/>
      <c r="B776" s="122"/>
      <c r="C776" s="121"/>
      <c r="D776" s="122"/>
    </row>
    <row r="777" spans="1:4" ht="12.75">
      <c r="A777" s="121"/>
      <c r="B777" s="122"/>
      <c r="C777" s="121"/>
      <c r="D777" s="122"/>
    </row>
    <row r="778" spans="1:4" ht="12.75">
      <c r="A778" s="121"/>
      <c r="B778" s="122"/>
      <c r="C778" s="121"/>
      <c r="D778" s="122"/>
    </row>
    <row r="779" spans="1:4" ht="12.75">
      <c r="A779" s="121"/>
      <c r="B779" s="122"/>
      <c r="C779" s="121"/>
      <c r="D779" s="122"/>
    </row>
    <row r="780" spans="1:4" ht="12.75">
      <c r="A780" s="121"/>
      <c r="B780" s="122"/>
      <c r="C780" s="121"/>
      <c r="D780" s="122"/>
    </row>
    <row r="781" spans="1:4" ht="12.75">
      <c r="A781" s="121"/>
      <c r="B781" s="122"/>
      <c r="C781" s="121"/>
      <c r="D781" s="122"/>
    </row>
    <row r="782" spans="1:4" ht="12.75">
      <c r="A782" s="121"/>
      <c r="B782" s="122"/>
      <c r="C782" s="121"/>
      <c r="D782" s="122"/>
    </row>
    <row r="783" spans="1:4" ht="12.75">
      <c r="A783" s="121"/>
      <c r="B783" s="122"/>
      <c r="C783" s="121"/>
      <c r="D783" s="122"/>
    </row>
    <row r="784" spans="1:4" ht="12.75">
      <c r="A784" s="121"/>
      <c r="B784" s="122"/>
      <c r="C784" s="121"/>
      <c r="D784" s="122"/>
    </row>
    <row r="785" spans="1:4" ht="12.75">
      <c r="A785" s="121"/>
      <c r="B785" s="122"/>
      <c r="C785" s="121"/>
      <c r="D785" s="122"/>
    </row>
    <row r="786" spans="1:4" ht="12.75">
      <c r="A786" s="121"/>
      <c r="B786" s="122"/>
      <c r="C786" s="121"/>
      <c r="D786" s="122"/>
    </row>
    <row r="787" spans="1:4" ht="12.75">
      <c r="A787" s="121"/>
      <c r="B787" s="122"/>
      <c r="C787" s="121"/>
      <c r="D787" s="122"/>
    </row>
    <row r="788" spans="1:4" ht="12.75">
      <c r="A788" s="121"/>
      <c r="B788" s="122"/>
      <c r="C788" s="121"/>
      <c r="D788" s="122"/>
    </row>
    <row r="789" spans="1:4" ht="12.75">
      <c r="A789" s="121"/>
      <c r="B789" s="122"/>
      <c r="C789" s="121"/>
      <c r="D789" s="122"/>
    </row>
    <row r="790" spans="1:4" ht="12.75">
      <c r="A790" s="121"/>
      <c r="B790" s="122"/>
      <c r="C790" s="121"/>
      <c r="D790" s="122"/>
    </row>
    <row r="791" spans="1:4" ht="12.75">
      <c r="A791" s="121"/>
      <c r="B791" s="122"/>
      <c r="C791" s="121"/>
      <c r="D791" s="122"/>
    </row>
    <row r="792" spans="1:4" ht="12.75">
      <c r="A792" s="121"/>
      <c r="B792" s="122"/>
      <c r="C792" s="121"/>
      <c r="D792" s="122"/>
    </row>
    <row r="793" spans="1:4" ht="12.75">
      <c r="A793" s="121"/>
      <c r="B793" s="122"/>
      <c r="C793" s="121"/>
      <c r="D793" s="122"/>
    </row>
    <row r="794" spans="1:4" ht="12.75">
      <c r="A794" s="121"/>
      <c r="B794" s="122"/>
      <c r="C794" s="121"/>
      <c r="D794" s="122"/>
    </row>
    <row r="795" spans="1:4" ht="12.75">
      <c r="A795" s="121"/>
      <c r="B795" s="122"/>
      <c r="C795" s="121"/>
      <c r="D795" s="122"/>
    </row>
    <row r="796" spans="1:4" ht="12.75">
      <c r="A796" s="121"/>
      <c r="B796" s="122"/>
      <c r="C796" s="121"/>
      <c r="D796" s="122"/>
    </row>
    <row r="797" spans="1:4" ht="12.75">
      <c r="A797" s="121"/>
      <c r="B797" s="122"/>
      <c r="C797" s="121"/>
      <c r="D797" s="122"/>
    </row>
    <row r="798" spans="1:4" ht="12.75">
      <c r="A798" s="121"/>
      <c r="B798" s="122"/>
      <c r="C798" s="121"/>
      <c r="D798" s="122"/>
    </row>
    <row r="799" spans="1:4" ht="12.75">
      <c r="A799" s="121"/>
      <c r="B799" s="122"/>
      <c r="C799" s="121"/>
      <c r="D799" s="122"/>
    </row>
    <row r="800" spans="1:4" ht="12.75">
      <c r="A800" s="121"/>
      <c r="B800" s="122"/>
      <c r="C800" s="121"/>
      <c r="D800" s="122"/>
    </row>
    <row r="801" spans="1:4" ht="12.75">
      <c r="A801" s="121"/>
      <c r="B801" s="122"/>
      <c r="C801" s="121"/>
      <c r="D801" s="122"/>
    </row>
    <row r="802" spans="1:4" ht="12.75">
      <c r="A802" s="121"/>
      <c r="B802" s="122"/>
      <c r="C802" s="121"/>
      <c r="D802" s="122"/>
    </row>
    <row r="803" spans="1:4" ht="12.75">
      <c r="A803" s="121"/>
      <c r="B803" s="122"/>
      <c r="C803" s="121"/>
      <c r="D803" s="122"/>
    </row>
    <row r="804" spans="1:4" ht="12.75">
      <c r="A804" s="121"/>
      <c r="B804" s="122"/>
      <c r="C804" s="121"/>
      <c r="D804" s="122"/>
    </row>
    <row r="805" spans="1:4" ht="12.75">
      <c r="A805" s="121"/>
      <c r="B805" s="122"/>
      <c r="C805" s="121"/>
      <c r="D805" s="122"/>
    </row>
    <row r="806" spans="1:4" ht="12.75">
      <c r="A806" s="121"/>
      <c r="B806" s="122"/>
      <c r="C806" s="121"/>
      <c r="D806" s="122"/>
    </row>
    <row r="807" spans="1:4" ht="12.75">
      <c r="A807" s="121"/>
      <c r="B807" s="122"/>
      <c r="C807" s="121"/>
      <c r="D807" s="122"/>
    </row>
    <row r="808" spans="1:4" ht="12.75">
      <c r="A808" s="121"/>
      <c r="B808" s="122"/>
      <c r="C808" s="121"/>
      <c r="D808" s="122"/>
    </row>
    <row r="809" spans="1:4" ht="12.75">
      <c r="A809" s="121"/>
      <c r="B809" s="122"/>
      <c r="C809" s="121"/>
      <c r="D809" s="122"/>
    </row>
    <row r="810" spans="1:4" ht="12.75">
      <c r="A810" s="121"/>
      <c r="B810" s="122"/>
      <c r="C810" s="121"/>
      <c r="D810" s="122"/>
    </row>
    <row r="811" spans="1:4" ht="12.75">
      <c r="A811" s="121"/>
      <c r="B811" s="122"/>
      <c r="C811" s="121"/>
      <c r="D811" s="122"/>
    </row>
    <row r="812" spans="1:4" ht="12.75">
      <c r="A812" s="121"/>
      <c r="B812" s="122"/>
      <c r="C812" s="121"/>
      <c r="D812" s="122"/>
    </row>
    <row r="813" spans="1:4" ht="12.75">
      <c r="A813" s="121"/>
      <c r="B813" s="122"/>
      <c r="C813" s="121"/>
      <c r="D813" s="122"/>
    </row>
    <row r="814" spans="1:4" ht="12.75">
      <c r="A814" s="121"/>
      <c r="B814" s="122"/>
      <c r="C814" s="121"/>
      <c r="D814" s="122"/>
    </row>
    <row r="815" spans="1:4" ht="12.75">
      <c r="A815" s="121"/>
      <c r="B815" s="122"/>
      <c r="C815" s="121"/>
      <c r="D815" s="122"/>
    </row>
    <row r="816" spans="1:4" ht="12.75">
      <c r="A816" s="121"/>
      <c r="B816" s="122"/>
      <c r="C816" s="121"/>
      <c r="D816" s="122"/>
    </row>
    <row r="817" spans="1:4" ht="12.75">
      <c r="A817" s="121"/>
      <c r="B817" s="122"/>
      <c r="C817" s="121"/>
      <c r="D817" s="122"/>
    </row>
    <row r="818" spans="1:4" ht="12.75">
      <c r="A818" s="121"/>
      <c r="B818" s="122"/>
      <c r="C818" s="121"/>
      <c r="D818" s="122"/>
    </row>
    <row r="819" spans="1:4" ht="12.75">
      <c r="A819" s="121"/>
      <c r="B819" s="122"/>
      <c r="C819" s="121"/>
      <c r="D819" s="122"/>
    </row>
    <row r="820" spans="1:4" ht="12.75">
      <c r="A820" s="121"/>
      <c r="B820" s="122"/>
      <c r="C820" s="121"/>
      <c r="D820" s="122"/>
    </row>
    <row r="821" spans="1:4" ht="12.75">
      <c r="A821" s="121"/>
      <c r="B821" s="122"/>
      <c r="C821" s="121"/>
      <c r="D821" s="122"/>
    </row>
    <row r="822" spans="1:4" ht="12.75">
      <c r="A822" s="121"/>
      <c r="B822" s="122"/>
      <c r="C822" s="121"/>
      <c r="D822" s="122"/>
    </row>
    <row r="823" spans="1:4" ht="12.75">
      <c r="A823" s="121"/>
      <c r="B823" s="122"/>
      <c r="C823" s="121"/>
      <c r="D823" s="122"/>
    </row>
    <row r="824" spans="1:4" ht="12.75">
      <c r="A824" s="121"/>
      <c r="B824" s="122"/>
      <c r="C824" s="121"/>
      <c r="D824" s="122"/>
    </row>
    <row r="825" spans="1:4" ht="12.75">
      <c r="A825" s="121"/>
      <c r="B825" s="122"/>
      <c r="C825" s="121"/>
      <c r="D825" s="122"/>
    </row>
    <row r="826" spans="1:4" ht="12.75">
      <c r="A826" s="121"/>
      <c r="B826" s="122"/>
      <c r="C826" s="121"/>
      <c r="D826" s="122"/>
    </row>
    <row r="827" spans="1:4" ht="12.75">
      <c r="A827" s="121"/>
      <c r="B827" s="122"/>
      <c r="C827" s="121"/>
      <c r="D827" s="122"/>
    </row>
    <row r="828" spans="1:4" ht="12.75">
      <c r="A828" s="121"/>
      <c r="B828" s="122"/>
      <c r="C828" s="121"/>
      <c r="D828" s="122"/>
    </row>
    <row r="829" spans="1:4" ht="12.75">
      <c r="A829" s="121"/>
      <c r="B829" s="122"/>
      <c r="C829" s="121"/>
      <c r="D829" s="122"/>
    </row>
    <row r="830" spans="1:4" ht="12.75">
      <c r="A830" s="121"/>
      <c r="B830" s="122"/>
      <c r="C830" s="121"/>
      <c r="D830" s="122"/>
    </row>
    <row r="831" spans="1:4" ht="12.75">
      <c r="A831" s="121"/>
      <c r="B831" s="122"/>
      <c r="C831" s="121"/>
      <c r="D831" s="122"/>
    </row>
    <row r="832" spans="1:4" ht="12.75">
      <c r="A832" s="121"/>
      <c r="B832" s="122"/>
      <c r="C832" s="121"/>
      <c r="D832" s="122"/>
    </row>
    <row r="833" spans="1:4" ht="12.75">
      <c r="A833" s="121"/>
      <c r="B833" s="122"/>
      <c r="C833" s="121"/>
      <c r="D833" s="122"/>
    </row>
    <row r="834" spans="1:4" ht="12.75">
      <c r="A834" s="121"/>
      <c r="B834" s="122"/>
      <c r="C834" s="121"/>
      <c r="D834" s="122"/>
    </row>
    <row r="835" spans="1:4" ht="12.75">
      <c r="A835" s="121"/>
      <c r="B835" s="122"/>
      <c r="C835" s="121"/>
      <c r="D835" s="122"/>
    </row>
  </sheetData>
  <mergeCells count="7">
    <mergeCell ref="A12:G12"/>
    <mergeCell ref="D11:F11"/>
    <mergeCell ref="C6:G6"/>
    <mergeCell ref="D2:G2"/>
    <mergeCell ref="A3:G3"/>
    <mergeCell ref="A4:G4"/>
    <mergeCell ref="A5:G5"/>
  </mergeCells>
  <printOptions/>
  <pageMargins left="0.4330708661417323" right="0.3937007874015748" top="0.4330708661417323" bottom="0.5118110236220472" header="0.5118110236220472" footer="0.5118110236220472"/>
  <pageSetup horizontalDpi="600" verticalDpi="600" orientation="portrait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91"/>
  <sheetViews>
    <sheetView view="pageBreakPreview" zoomScale="180" zoomScaleSheetLayoutView="180" workbookViewId="0" topLeftCell="A1">
      <selection activeCell="H7" sqref="H7"/>
    </sheetView>
  </sheetViews>
  <sheetFormatPr defaultColWidth="9.00390625" defaultRowHeight="12.75"/>
  <cols>
    <col min="1" max="1" width="4.125" style="0" customWidth="1"/>
    <col min="2" max="2" width="60.125" style="0" customWidth="1"/>
    <col min="3" max="3" width="11.875" style="0" customWidth="1"/>
    <col min="4" max="4" width="10.875" style="0" customWidth="1"/>
    <col min="5" max="5" width="10.00390625" style="0" customWidth="1"/>
    <col min="6" max="6" width="10.875" style="0" customWidth="1"/>
    <col min="7" max="7" width="13.125" style="0" customWidth="1"/>
    <col min="8" max="8" width="13.75390625" style="0" customWidth="1"/>
    <col min="9" max="9" width="12.00390625" style="0" customWidth="1"/>
  </cols>
  <sheetData>
    <row r="1" spans="1:7" ht="12.75">
      <c r="A1" s="5"/>
      <c r="B1" s="70"/>
      <c r="C1" s="5"/>
      <c r="D1" s="5"/>
      <c r="E1" s="5"/>
      <c r="F1" s="5"/>
      <c r="G1" s="5"/>
    </row>
    <row r="2" spans="1:9" ht="15">
      <c r="A2" s="5"/>
      <c r="B2" s="70"/>
      <c r="C2" s="40"/>
      <c r="D2" s="40"/>
      <c r="E2" s="276" t="s">
        <v>324</v>
      </c>
      <c r="F2" s="277"/>
      <c r="G2" s="277"/>
      <c r="H2" s="277"/>
      <c r="I2" s="277"/>
    </row>
    <row r="3" spans="1:9" ht="15">
      <c r="A3" s="5"/>
      <c r="B3" s="258" t="s">
        <v>123</v>
      </c>
      <c r="C3" s="258"/>
      <c r="D3" s="258"/>
      <c r="E3" s="258"/>
      <c r="F3" s="258"/>
      <c r="G3" s="258"/>
      <c r="H3" s="277"/>
      <c r="I3" s="277"/>
    </row>
    <row r="4" spans="1:9" ht="15">
      <c r="A4" s="5"/>
      <c r="B4" s="258" t="s">
        <v>124</v>
      </c>
      <c r="C4" s="258"/>
      <c r="D4" s="258"/>
      <c r="E4" s="258"/>
      <c r="F4" s="258"/>
      <c r="G4" s="258"/>
      <c r="H4" s="277"/>
      <c r="I4" s="277"/>
    </row>
    <row r="5" spans="1:9" ht="15">
      <c r="A5" s="5"/>
      <c r="B5" s="259" t="s">
        <v>187</v>
      </c>
      <c r="C5" s="259"/>
      <c r="D5" s="259"/>
      <c r="E5" s="259"/>
      <c r="F5" s="259"/>
      <c r="G5" s="259"/>
      <c r="H5" s="277"/>
      <c r="I5" s="277"/>
    </row>
    <row r="6" spans="1:9" ht="15">
      <c r="A6" s="5"/>
      <c r="B6" s="70"/>
      <c r="C6" s="40"/>
      <c r="D6" s="258" t="s">
        <v>200</v>
      </c>
      <c r="E6" s="258"/>
      <c r="F6" s="258"/>
      <c r="G6" s="258"/>
      <c r="H6" s="277"/>
      <c r="I6" s="277"/>
    </row>
    <row r="7" spans="1:7" ht="12.75">
      <c r="A7" s="5"/>
      <c r="B7" s="70"/>
      <c r="C7" s="5"/>
      <c r="D7" s="5"/>
      <c r="E7" s="5"/>
      <c r="F7" s="5"/>
      <c r="G7" s="5"/>
    </row>
    <row r="8" spans="1:9" ht="74.25" customHeight="1">
      <c r="A8" s="37"/>
      <c r="B8" s="284" t="s">
        <v>393</v>
      </c>
      <c r="C8" s="284"/>
      <c r="D8" s="284"/>
      <c r="E8" s="284"/>
      <c r="F8" s="284"/>
      <c r="G8" s="284"/>
      <c r="H8" s="277"/>
      <c r="I8" s="277"/>
    </row>
    <row r="9" spans="1:9" ht="36" customHeight="1">
      <c r="A9" s="5"/>
      <c r="B9" s="284"/>
      <c r="C9" s="284"/>
      <c r="D9" s="284"/>
      <c r="E9" s="284"/>
      <c r="F9" s="284"/>
      <c r="I9" s="10" t="s">
        <v>256</v>
      </c>
    </row>
    <row r="10" spans="1:9" ht="22.5" customHeight="1">
      <c r="A10" s="287" t="s">
        <v>212</v>
      </c>
      <c r="B10" s="289" t="s">
        <v>213</v>
      </c>
      <c r="C10" s="285" t="s">
        <v>176</v>
      </c>
      <c r="D10" s="285" t="s">
        <v>177</v>
      </c>
      <c r="E10" s="285" t="s">
        <v>215</v>
      </c>
      <c r="F10" s="285" t="s">
        <v>216</v>
      </c>
      <c r="G10" s="283" t="s">
        <v>188</v>
      </c>
      <c r="H10" s="267"/>
      <c r="I10" s="268"/>
    </row>
    <row r="11" spans="1:9" ht="27" customHeight="1">
      <c r="A11" s="288"/>
      <c r="B11" s="290"/>
      <c r="C11" s="286"/>
      <c r="D11" s="286"/>
      <c r="E11" s="286"/>
      <c r="F11" s="286"/>
      <c r="G11" s="209" t="s">
        <v>189</v>
      </c>
      <c r="H11" s="209" t="s">
        <v>190</v>
      </c>
      <c r="I11" s="209" t="s">
        <v>191</v>
      </c>
    </row>
    <row r="12" spans="1:9" ht="12.75">
      <c r="A12" s="73" t="s">
        <v>86</v>
      </c>
      <c r="B12" s="74">
        <v>2</v>
      </c>
      <c r="C12" s="43" t="s">
        <v>87</v>
      </c>
      <c r="D12" s="43" t="s">
        <v>385</v>
      </c>
      <c r="E12" s="43" t="s">
        <v>88</v>
      </c>
      <c r="F12" s="43" t="s">
        <v>89</v>
      </c>
      <c r="G12" s="141">
        <v>7</v>
      </c>
      <c r="H12" s="141">
        <v>8</v>
      </c>
      <c r="I12" s="141">
        <v>9</v>
      </c>
    </row>
    <row r="13" spans="1:9" ht="15.75">
      <c r="A13" s="173" t="s">
        <v>217</v>
      </c>
      <c r="B13" s="177" t="s">
        <v>503</v>
      </c>
      <c r="C13" s="143" t="s">
        <v>386</v>
      </c>
      <c r="D13" s="143"/>
      <c r="E13" s="144"/>
      <c r="F13" s="144"/>
      <c r="G13" s="145">
        <f>G14+G18+G24+G43+G49+G53</f>
        <v>78203.79932</v>
      </c>
      <c r="H13" s="145">
        <f>H14+H18+H24+H43+H53</f>
        <v>72680.03383</v>
      </c>
      <c r="I13" s="248">
        <f>H13/G13*100</f>
        <v>92.936704433761</v>
      </c>
    </row>
    <row r="14" spans="1:9" ht="33" customHeight="1">
      <c r="A14" s="178"/>
      <c r="B14" s="179" t="s">
        <v>565</v>
      </c>
      <c r="C14" s="143" t="s">
        <v>386</v>
      </c>
      <c r="D14" s="143" t="s">
        <v>387</v>
      </c>
      <c r="E14" s="144"/>
      <c r="F14" s="144"/>
      <c r="G14" s="145">
        <f aca="true" t="shared" si="0" ref="G14:H16">G15</f>
        <v>3646.567</v>
      </c>
      <c r="H14" s="145">
        <f t="shared" si="0"/>
        <v>3634.87606</v>
      </c>
      <c r="I14" s="248">
        <f>I17</f>
        <v>99.6793987331098</v>
      </c>
    </row>
    <row r="15" spans="1:9" ht="19.5" customHeight="1">
      <c r="A15" s="178"/>
      <c r="B15" s="71" t="s">
        <v>77</v>
      </c>
      <c r="C15" s="137" t="s">
        <v>386</v>
      </c>
      <c r="D15" s="137" t="s">
        <v>387</v>
      </c>
      <c r="E15" s="146" t="s">
        <v>78</v>
      </c>
      <c r="F15" s="146"/>
      <c r="G15" s="147">
        <f t="shared" si="0"/>
        <v>3646.567</v>
      </c>
      <c r="H15" s="147">
        <f t="shared" si="0"/>
        <v>3634.87606</v>
      </c>
      <c r="I15" s="249">
        <f>H15/G15*100</f>
        <v>99.6793987331098</v>
      </c>
    </row>
    <row r="16" spans="1:9" ht="24" customHeight="1">
      <c r="A16" s="178"/>
      <c r="B16" s="72" t="s">
        <v>475</v>
      </c>
      <c r="C16" s="137" t="s">
        <v>386</v>
      </c>
      <c r="D16" s="137" t="s">
        <v>387</v>
      </c>
      <c r="E16" s="146" t="s">
        <v>293</v>
      </c>
      <c r="F16" s="146"/>
      <c r="G16" s="147">
        <f t="shared" si="0"/>
        <v>3646.567</v>
      </c>
      <c r="H16" s="147">
        <f t="shared" si="0"/>
        <v>3634.87606</v>
      </c>
      <c r="I16" s="249">
        <f>H16/G16*100</f>
        <v>99.6793987331098</v>
      </c>
    </row>
    <row r="17" spans="1:9" ht="58.5" customHeight="1">
      <c r="A17" s="178"/>
      <c r="B17" s="72" t="s">
        <v>178</v>
      </c>
      <c r="C17" s="137" t="s">
        <v>386</v>
      </c>
      <c r="D17" s="137" t="s">
        <v>387</v>
      </c>
      <c r="E17" s="146" t="s">
        <v>293</v>
      </c>
      <c r="F17" s="146" t="s">
        <v>181</v>
      </c>
      <c r="G17" s="147">
        <v>3646.567</v>
      </c>
      <c r="H17" s="147">
        <v>3634.87606</v>
      </c>
      <c r="I17" s="249">
        <f>H17/G17*100</f>
        <v>99.6793987331098</v>
      </c>
    </row>
    <row r="18" spans="1:9" ht="45.75" customHeight="1">
      <c r="A18" s="178"/>
      <c r="B18" s="180" t="s">
        <v>371</v>
      </c>
      <c r="C18" s="143" t="s">
        <v>386</v>
      </c>
      <c r="D18" s="143" t="s">
        <v>388</v>
      </c>
      <c r="E18" s="144"/>
      <c r="F18" s="144"/>
      <c r="G18" s="145">
        <f>G19</f>
        <v>4197.2789999999995</v>
      </c>
      <c r="H18" s="145">
        <f>H19</f>
        <v>4041.05844</v>
      </c>
      <c r="I18" s="248">
        <f>H18/G18*100</f>
        <v>96.27805156626472</v>
      </c>
    </row>
    <row r="19" spans="1:9" ht="18" customHeight="1">
      <c r="A19" s="178"/>
      <c r="B19" s="181" t="s">
        <v>77</v>
      </c>
      <c r="C19" s="137" t="s">
        <v>386</v>
      </c>
      <c r="D19" s="137" t="s">
        <v>388</v>
      </c>
      <c r="E19" s="146" t="s">
        <v>78</v>
      </c>
      <c r="F19" s="146"/>
      <c r="G19" s="147">
        <f>G20</f>
        <v>4197.2789999999995</v>
      </c>
      <c r="H19" s="147">
        <f>H20</f>
        <v>4041.05844</v>
      </c>
      <c r="I19" s="249">
        <f aca="true" t="shared" si="1" ref="I19:I81">H19/G19*100</f>
        <v>96.27805156626472</v>
      </c>
    </row>
    <row r="20" spans="1:9" ht="55.5" customHeight="1">
      <c r="A20" s="178"/>
      <c r="B20" s="182" t="s">
        <v>418</v>
      </c>
      <c r="C20" s="137" t="s">
        <v>386</v>
      </c>
      <c r="D20" s="137" t="s">
        <v>388</v>
      </c>
      <c r="E20" s="146" t="s">
        <v>79</v>
      </c>
      <c r="F20" s="146"/>
      <c r="G20" s="147">
        <f>G21+G22+G23</f>
        <v>4197.2789999999995</v>
      </c>
      <c r="H20" s="147">
        <f>H21+H22</f>
        <v>4041.05844</v>
      </c>
      <c r="I20" s="249">
        <f t="shared" si="1"/>
        <v>96.27805156626472</v>
      </c>
    </row>
    <row r="21" spans="1:9" ht="60" customHeight="1">
      <c r="A21" s="178"/>
      <c r="B21" s="72" t="s">
        <v>178</v>
      </c>
      <c r="C21" s="137" t="s">
        <v>386</v>
      </c>
      <c r="D21" s="137" t="s">
        <v>388</v>
      </c>
      <c r="E21" s="146" t="s">
        <v>79</v>
      </c>
      <c r="F21" s="146" t="s">
        <v>181</v>
      </c>
      <c r="G21" s="147">
        <v>4075.449</v>
      </c>
      <c r="H21" s="147">
        <v>3928.65049</v>
      </c>
      <c r="I21" s="249">
        <f t="shared" si="1"/>
        <v>96.39797946189486</v>
      </c>
    </row>
    <row r="22" spans="1:9" ht="35.25" customHeight="1">
      <c r="A22" s="178"/>
      <c r="B22" s="72" t="s">
        <v>179</v>
      </c>
      <c r="C22" s="137" t="s">
        <v>386</v>
      </c>
      <c r="D22" s="137" t="s">
        <v>388</v>
      </c>
      <c r="E22" s="146" t="s">
        <v>79</v>
      </c>
      <c r="F22" s="146" t="s">
        <v>182</v>
      </c>
      <c r="G22" s="147">
        <v>119.859</v>
      </c>
      <c r="H22" s="147">
        <v>112.40795</v>
      </c>
      <c r="I22" s="249">
        <f t="shared" si="1"/>
        <v>93.78348726420211</v>
      </c>
    </row>
    <row r="23" spans="1:9" ht="21" customHeight="1">
      <c r="A23" s="178"/>
      <c r="B23" s="72" t="s">
        <v>180</v>
      </c>
      <c r="C23" s="137" t="s">
        <v>386</v>
      </c>
      <c r="D23" s="137" t="s">
        <v>388</v>
      </c>
      <c r="E23" s="146" t="s">
        <v>79</v>
      </c>
      <c r="F23" s="146" t="s">
        <v>183</v>
      </c>
      <c r="G23" s="147">
        <v>1.971</v>
      </c>
      <c r="H23" s="147"/>
      <c r="I23" s="249">
        <f t="shared" si="1"/>
        <v>0</v>
      </c>
    </row>
    <row r="24" spans="1:9" ht="48" customHeight="1">
      <c r="A24" s="178"/>
      <c r="B24" s="179" t="s">
        <v>222</v>
      </c>
      <c r="C24" s="143" t="s">
        <v>386</v>
      </c>
      <c r="D24" s="143" t="s">
        <v>389</v>
      </c>
      <c r="E24" s="144"/>
      <c r="F24" s="144"/>
      <c r="G24" s="145">
        <f>G25</f>
        <v>31160.82059</v>
      </c>
      <c r="H24" s="145">
        <f>H25+H33</f>
        <v>28788.94011</v>
      </c>
      <c r="I24" s="248">
        <f>H24/G24*100</f>
        <v>92.38826053007996</v>
      </c>
    </row>
    <row r="25" spans="1:9" ht="21.75" customHeight="1">
      <c r="A25" s="178"/>
      <c r="B25" s="71" t="s">
        <v>77</v>
      </c>
      <c r="C25" s="137" t="s">
        <v>386</v>
      </c>
      <c r="D25" s="137" t="s">
        <v>389</v>
      </c>
      <c r="E25" s="146" t="s">
        <v>294</v>
      </c>
      <c r="F25" s="146"/>
      <c r="G25" s="147">
        <f>G26+G30+G33</f>
        <v>31160.82059</v>
      </c>
      <c r="H25" s="147">
        <f>H26+H30</f>
        <v>26062.51758</v>
      </c>
      <c r="I25" s="249">
        <f t="shared" si="1"/>
        <v>83.6387395663254</v>
      </c>
    </row>
    <row r="26" spans="1:9" ht="61.5" customHeight="1">
      <c r="A26" s="178"/>
      <c r="B26" s="183" t="s">
        <v>419</v>
      </c>
      <c r="C26" s="137" t="s">
        <v>386</v>
      </c>
      <c r="D26" s="137" t="s">
        <v>389</v>
      </c>
      <c r="E26" s="146" t="s">
        <v>79</v>
      </c>
      <c r="F26" s="146"/>
      <c r="G26" s="147">
        <f>G27+G28+G29</f>
        <v>27194.872</v>
      </c>
      <c r="H26" s="147">
        <f>H27+H28+H29</f>
        <v>25475.14716</v>
      </c>
      <c r="I26" s="249">
        <f>I27+I28+I29</f>
        <v>273.33925934619157</v>
      </c>
    </row>
    <row r="27" spans="1:9" ht="57" customHeight="1">
      <c r="A27" s="178"/>
      <c r="B27" s="72" t="s">
        <v>178</v>
      </c>
      <c r="C27" s="137" t="s">
        <v>386</v>
      </c>
      <c r="D27" s="137" t="s">
        <v>389</v>
      </c>
      <c r="E27" s="146" t="s">
        <v>79</v>
      </c>
      <c r="F27" s="146" t="s">
        <v>181</v>
      </c>
      <c r="G27" s="147">
        <v>26345.762</v>
      </c>
      <c r="H27" s="147">
        <v>24670.93655</v>
      </c>
      <c r="I27" s="249">
        <f t="shared" si="1"/>
        <v>93.64290374292457</v>
      </c>
    </row>
    <row r="28" spans="1:9" ht="32.25" customHeight="1">
      <c r="A28" s="178"/>
      <c r="B28" s="72" t="s">
        <v>179</v>
      </c>
      <c r="C28" s="137" t="s">
        <v>386</v>
      </c>
      <c r="D28" s="137" t="s">
        <v>389</v>
      </c>
      <c r="E28" s="146" t="s">
        <v>79</v>
      </c>
      <c r="F28" s="146" t="s">
        <v>182</v>
      </c>
      <c r="G28" s="147">
        <v>699.11</v>
      </c>
      <c r="H28" s="147">
        <v>680.72044</v>
      </c>
      <c r="I28" s="249">
        <f t="shared" si="1"/>
        <v>97.36957560326701</v>
      </c>
    </row>
    <row r="29" spans="1:9" ht="18" customHeight="1">
      <c r="A29" s="178"/>
      <c r="B29" s="72" t="s">
        <v>180</v>
      </c>
      <c r="C29" s="137" t="s">
        <v>386</v>
      </c>
      <c r="D29" s="137" t="s">
        <v>389</v>
      </c>
      <c r="E29" s="146" t="s">
        <v>79</v>
      </c>
      <c r="F29" s="146" t="s">
        <v>183</v>
      </c>
      <c r="G29" s="147">
        <v>150</v>
      </c>
      <c r="H29" s="147">
        <v>123.49017</v>
      </c>
      <c r="I29" s="249">
        <f t="shared" si="1"/>
        <v>82.32678</v>
      </c>
    </row>
    <row r="30" spans="1:9" ht="67.5" customHeight="1">
      <c r="A30" s="178"/>
      <c r="B30" s="71" t="s">
        <v>295</v>
      </c>
      <c r="C30" s="137" t="s">
        <v>386</v>
      </c>
      <c r="D30" s="137" t="s">
        <v>389</v>
      </c>
      <c r="E30" s="146" t="s">
        <v>296</v>
      </c>
      <c r="F30" s="146"/>
      <c r="G30" s="147">
        <f>G31+G32</f>
        <v>1075</v>
      </c>
      <c r="H30" s="147">
        <f>H31+H32</f>
        <v>587.37042</v>
      </c>
      <c r="I30" s="249">
        <f>I31+I32</f>
        <v>93.46499283456471</v>
      </c>
    </row>
    <row r="31" spans="1:9" ht="58.5" customHeight="1">
      <c r="A31" s="178"/>
      <c r="B31" s="72" t="s">
        <v>178</v>
      </c>
      <c r="C31" s="137" t="s">
        <v>386</v>
      </c>
      <c r="D31" s="137" t="s">
        <v>389</v>
      </c>
      <c r="E31" s="146" t="s">
        <v>296</v>
      </c>
      <c r="F31" s="146" t="s">
        <v>181</v>
      </c>
      <c r="G31" s="147">
        <v>649.944</v>
      </c>
      <c r="H31" s="147">
        <v>549.38042</v>
      </c>
      <c r="I31" s="249">
        <f t="shared" si="1"/>
        <v>84.52734697143138</v>
      </c>
    </row>
    <row r="32" spans="1:9" ht="30" customHeight="1">
      <c r="A32" s="178"/>
      <c r="B32" s="72" t="s">
        <v>179</v>
      </c>
      <c r="C32" s="137" t="s">
        <v>386</v>
      </c>
      <c r="D32" s="137" t="s">
        <v>389</v>
      </c>
      <c r="E32" s="146" t="s">
        <v>296</v>
      </c>
      <c r="F32" s="146" t="s">
        <v>182</v>
      </c>
      <c r="G32" s="147">
        <v>425.056</v>
      </c>
      <c r="H32" s="147">
        <v>37.99</v>
      </c>
      <c r="I32" s="249">
        <f t="shared" si="1"/>
        <v>8.93764586313333</v>
      </c>
    </row>
    <row r="33" spans="1:9" ht="31.5" customHeight="1">
      <c r="A33" s="178"/>
      <c r="B33" s="72" t="s">
        <v>289</v>
      </c>
      <c r="C33" s="137" t="s">
        <v>386</v>
      </c>
      <c r="D33" s="137" t="s">
        <v>389</v>
      </c>
      <c r="E33" s="146" t="s">
        <v>375</v>
      </c>
      <c r="F33" s="146"/>
      <c r="G33" s="147">
        <f>G34+G37</f>
        <v>2890.94859</v>
      </c>
      <c r="H33" s="147">
        <f>H34+H37</f>
        <v>2726.42253</v>
      </c>
      <c r="I33" s="249">
        <f t="shared" si="1"/>
        <v>94.30892473947452</v>
      </c>
    </row>
    <row r="34" spans="1:9" ht="47.25" customHeight="1">
      <c r="A34" s="178"/>
      <c r="B34" s="72" t="s">
        <v>297</v>
      </c>
      <c r="C34" s="137" t="s">
        <v>386</v>
      </c>
      <c r="D34" s="137" t="s">
        <v>389</v>
      </c>
      <c r="E34" s="146" t="s">
        <v>298</v>
      </c>
      <c r="F34" s="146"/>
      <c r="G34" s="147">
        <f>G35</f>
        <v>1597</v>
      </c>
      <c r="H34" s="147">
        <f>H35</f>
        <v>1531.95394</v>
      </c>
      <c r="I34" s="249">
        <f t="shared" si="1"/>
        <v>95.9269843456481</v>
      </c>
    </row>
    <row r="35" spans="1:9" ht="72" customHeight="1">
      <c r="A35" s="178"/>
      <c r="B35" s="71" t="s">
        <v>299</v>
      </c>
      <c r="C35" s="137" t="s">
        <v>386</v>
      </c>
      <c r="D35" s="137" t="s">
        <v>389</v>
      </c>
      <c r="E35" s="146" t="s">
        <v>300</v>
      </c>
      <c r="F35" s="146"/>
      <c r="G35" s="147">
        <f>G36</f>
        <v>1597</v>
      </c>
      <c r="H35" s="147">
        <f>H36</f>
        <v>1531.95394</v>
      </c>
      <c r="I35" s="249">
        <f>I36</f>
        <v>95.9269843456481</v>
      </c>
    </row>
    <row r="36" spans="1:9" ht="59.25" customHeight="1">
      <c r="A36" s="178"/>
      <c r="B36" s="72" t="s">
        <v>178</v>
      </c>
      <c r="C36" s="137" t="s">
        <v>386</v>
      </c>
      <c r="D36" s="137" t="s">
        <v>389</v>
      </c>
      <c r="E36" s="146" t="s">
        <v>300</v>
      </c>
      <c r="F36" s="146" t="s">
        <v>181</v>
      </c>
      <c r="G36" s="147">
        <v>1597</v>
      </c>
      <c r="H36" s="147">
        <v>1531.95394</v>
      </c>
      <c r="I36" s="249">
        <f t="shared" si="1"/>
        <v>95.9269843456481</v>
      </c>
    </row>
    <row r="37" spans="1:9" ht="42.75" customHeight="1">
      <c r="A37" s="178"/>
      <c r="B37" s="72" t="s">
        <v>112</v>
      </c>
      <c r="C37" s="137" t="s">
        <v>386</v>
      </c>
      <c r="D37" s="137" t="s">
        <v>389</v>
      </c>
      <c r="E37" s="146" t="s">
        <v>290</v>
      </c>
      <c r="F37" s="146"/>
      <c r="G37" s="147">
        <f>G38+G41</f>
        <v>1293.94859</v>
      </c>
      <c r="H37" s="147">
        <f>H38+H41</f>
        <v>1194.46859</v>
      </c>
      <c r="I37" s="249">
        <f t="shared" si="1"/>
        <v>92.31190475658697</v>
      </c>
    </row>
    <row r="38" spans="1:9" ht="93" customHeight="1">
      <c r="A38" s="178"/>
      <c r="B38" s="72" t="s">
        <v>113</v>
      </c>
      <c r="C38" s="137" t="s">
        <v>386</v>
      </c>
      <c r="D38" s="137" t="s">
        <v>389</v>
      </c>
      <c r="E38" s="146" t="s">
        <v>114</v>
      </c>
      <c r="F38" s="146"/>
      <c r="G38" s="147">
        <f>G39+G40</f>
        <v>867.94859</v>
      </c>
      <c r="H38" s="147">
        <f>H39+H40</f>
        <v>866.63166</v>
      </c>
      <c r="I38" s="249">
        <f>I39+I40</f>
        <v>199.8441804621517</v>
      </c>
    </row>
    <row r="39" spans="1:9" ht="58.5" customHeight="1">
      <c r="A39" s="178"/>
      <c r="B39" s="72" t="s">
        <v>178</v>
      </c>
      <c r="C39" s="137" t="s">
        <v>386</v>
      </c>
      <c r="D39" s="137" t="s">
        <v>389</v>
      </c>
      <c r="E39" s="146" t="s">
        <v>114</v>
      </c>
      <c r="F39" s="146" t="s">
        <v>181</v>
      </c>
      <c r="G39" s="147">
        <v>845.16359</v>
      </c>
      <c r="H39" s="147">
        <v>843.84666</v>
      </c>
      <c r="I39" s="249">
        <f t="shared" si="1"/>
        <v>99.84418046215173</v>
      </c>
    </row>
    <row r="40" spans="1:9" ht="27.75" customHeight="1">
      <c r="A40" s="178"/>
      <c r="B40" s="72" t="s">
        <v>179</v>
      </c>
      <c r="C40" s="137" t="s">
        <v>386</v>
      </c>
      <c r="D40" s="137" t="s">
        <v>389</v>
      </c>
      <c r="E40" s="146" t="s">
        <v>114</v>
      </c>
      <c r="F40" s="146" t="s">
        <v>182</v>
      </c>
      <c r="G40" s="147">
        <v>22.785</v>
      </c>
      <c r="H40" s="147">
        <v>22.785</v>
      </c>
      <c r="I40" s="249">
        <f t="shared" si="1"/>
        <v>100</v>
      </c>
    </row>
    <row r="41" spans="1:9" ht="99.75" customHeight="1">
      <c r="A41" s="178"/>
      <c r="B41" s="72" t="s">
        <v>115</v>
      </c>
      <c r="C41" s="137" t="s">
        <v>386</v>
      </c>
      <c r="D41" s="137" t="s">
        <v>389</v>
      </c>
      <c r="E41" s="146" t="s">
        <v>116</v>
      </c>
      <c r="F41" s="146"/>
      <c r="G41" s="147">
        <f>G42</f>
        <v>426</v>
      </c>
      <c r="H41" s="147">
        <f>H42</f>
        <v>327.83693</v>
      </c>
      <c r="I41" s="249">
        <f>I42</f>
        <v>76.95702582159625</v>
      </c>
    </row>
    <row r="42" spans="1:9" ht="57" customHeight="1">
      <c r="A42" s="178"/>
      <c r="B42" s="72" t="s">
        <v>178</v>
      </c>
      <c r="C42" s="137" t="s">
        <v>386</v>
      </c>
      <c r="D42" s="137" t="s">
        <v>389</v>
      </c>
      <c r="E42" s="146" t="s">
        <v>116</v>
      </c>
      <c r="F42" s="146" t="s">
        <v>181</v>
      </c>
      <c r="G42" s="147">
        <v>426</v>
      </c>
      <c r="H42" s="147">
        <v>327.83693</v>
      </c>
      <c r="I42" s="249">
        <f t="shared" si="1"/>
        <v>76.95702582159625</v>
      </c>
    </row>
    <row r="43" spans="1:9" ht="37.5" customHeight="1">
      <c r="A43" s="178"/>
      <c r="B43" s="184" t="s">
        <v>219</v>
      </c>
      <c r="C43" s="148" t="s">
        <v>386</v>
      </c>
      <c r="D43" s="148" t="s">
        <v>301</v>
      </c>
      <c r="E43" s="144"/>
      <c r="F43" s="144"/>
      <c r="G43" s="149">
        <f>G45</f>
        <v>11164.881</v>
      </c>
      <c r="H43" s="145">
        <f>H44</f>
        <v>10950.406899999998</v>
      </c>
      <c r="I43" s="248">
        <f>H43/G43*100</f>
        <v>98.0790292346152</v>
      </c>
    </row>
    <row r="44" spans="1:9" ht="23.25" customHeight="1">
      <c r="A44" s="178"/>
      <c r="B44" s="72" t="s">
        <v>77</v>
      </c>
      <c r="C44" s="150" t="s">
        <v>386</v>
      </c>
      <c r="D44" s="150" t="s">
        <v>301</v>
      </c>
      <c r="E44" s="146" t="s">
        <v>78</v>
      </c>
      <c r="F44" s="146"/>
      <c r="G44" s="151">
        <f>G45</f>
        <v>11164.881</v>
      </c>
      <c r="H44" s="147">
        <f>H45</f>
        <v>10950.406899999998</v>
      </c>
      <c r="I44" s="249">
        <f>I45</f>
        <v>198.19629543712887</v>
      </c>
    </row>
    <row r="45" spans="1:9" ht="58.5" customHeight="1">
      <c r="A45" s="178"/>
      <c r="B45" s="71" t="s">
        <v>360</v>
      </c>
      <c r="C45" s="150" t="s">
        <v>386</v>
      </c>
      <c r="D45" s="150" t="s">
        <v>301</v>
      </c>
      <c r="E45" s="146" t="s">
        <v>79</v>
      </c>
      <c r="F45" s="146"/>
      <c r="G45" s="151">
        <f>G46+G47+G48</f>
        <v>11164.881</v>
      </c>
      <c r="H45" s="147">
        <f>H46+H47+H48</f>
        <v>10950.406899999998</v>
      </c>
      <c r="I45" s="249">
        <f>I46+I47+I48</f>
        <v>198.19629543712887</v>
      </c>
    </row>
    <row r="46" spans="1:9" ht="60" customHeight="1">
      <c r="A46" s="178"/>
      <c r="B46" s="72" t="s">
        <v>178</v>
      </c>
      <c r="C46" s="150" t="s">
        <v>386</v>
      </c>
      <c r="D46" s="150" t="s">
        <v>301</v>
      </c>
      <c r="E46" s="146" t="s">
        <v>79</v>
      </c>
      <c r="F46" s="146" t="s">
        <v>181</v>
      </c>
      <c r="G46" s="151">
        <v>10848.121</v>
      </c>
      <c r="H46" s="147">
        <v>10698.78573</v>
      </c>
      <c r="I46" s="249">
        <f t="shared" si="1"/>
        <v>98.62339966525079</v>
      </c>
    </row>
    <row r="47" spans="1:9" ht="32.25" customHeight="1">
      <c r="A47" s="178"/>
      <c r="B47" s="72" t="s">
        <v>179</v>
      </c>
      <c r="C47" s="150" t="s">
        <v>386</v>
      </c>
      <c r="D47" s="150" t="s">
        <v>301</v>
      </c>
      <c r="E47" s="146" t="s">
        <v>109</v>
      </c>
      <c r="F47" s="146" t="s">
        <v>182</v>
      </c>
      <c r="G47" s="151">
        <v>316.4</v>
      </c>
      <c r="H47" s="147">
        <v>251.54892</v>
      </c>
      <c r="I47" s="249">
        <f t="shared" si="1"/>
        <v>79.50345132743364</v>
      </c>
    </row>
    <row r="48" spans="1:9" ht="24" customHeight="1">
      <c r="A48" s="178"/>
      <c r="B48" s="185" t="s">
        <v>180</v>
      </c>
      <c r="C48" s="150" t="s">
        <v>386</v>
      </c>
      <c r="D48" s="150" t="s">
        <v>301</v>
      </c>
      <c r="E48" s="152" t="s">
        <v>79</v>
      </c>
      <c r="F48" s="152" t="s">
        <v>183</v>
      </c>
      <c r="G48" s="153">
        <v>0.36</v>
      </c>
      <c r="H48" s="147">
        <v>0.07225</v>
      </c>
      <c r="I48" s="249">
        <f t="shared" si="1"/>
        <v>20.069444444444443</v>
      </c>
    </row>
    <row r="49" spans="1:9" ht="18.75" customHeight="1">
      <c r="A49" s="178"/>
      <c r="B49" s="180" t="s">
        <v>490</v>
      </c>
      <c r="C49" s="143" t="s">
        <v>386</v>
      </c>
      <c r="D49" s="143" t="s">
        <v>366</v>
      </c>
      <c r="E49" s="144"/>
      <c r="F49" s="144"/>
      <c r="G49" s="145">
        <f>G50</f>
        <v>1000</v>
      </c>
      <c r="H49" s="147">
        <v>0</v>
      </c>
      <c r="I49" s="248">
        <f t="shared" si="1"/>
        <v>0</v>
      </c>
    </row>
    <row r="50" spans="1:9" ht="20.25" customHeight="1">
      <c r="A50" s="178"/>
      <c r="B50" s="181" t="s">
        <v>77</v>
      </c>
      <c r="C50" s="137" t="s">
        <v>386</v>
      </c>
      <c r="D50" s="137" t="s">
        <v>366</v>
      </c>
      <c r="E50" s="146" t="s">
        <v>78</v>
      </c>
      <c r="F50" s="146"/>
      <c r="G50" s="147">
        <f>G51</f>
        <v>1000</v>
      </c>
      <c r="H50" s="147">
        <v>0</v>
      </c>
      <c r="I50" s="249">
        <f t="shared" si="1"/>
        <v>0</v>
      </c>
    </row>
    <row r="51" spans="1:9" ht="19.5" customHeight="1">
      <c r="A51" s="178"/>
      <c r="B51" s="71" t="s">
        <v>117</v>
      </c>
      <c r="C51" s="137" t="s">
        <v>386</v>
      </c>
      <c r="D51" s="137" t="s">
        <v>366</v>
      </c>
      <c r="E51" s="146" t="s">
        <v>118</v>
      </c>
      <c r="F51" s="146"/>
      <c r="G51" s="147">
        <f>G52</f>
        <v>1000</v>
      </c>
      <c r="H51" s="147">
        <v>0</v>
      </c>
      <c r="I51" s="249">
        <f t="shared" si="1"/>
        <v>0</v>
      </c>
    </row>
    <row r="52" spans="1:9" ht="18" customHeight="1">
      <c r="A52" s="178"/>
      <c r="B52" s="72" t="s">
        <v>180</v>
      </c>
      <c r="C52" s="137" t="s">
        <v>386</v>
      </c>
      <c r="D52" s="137" t="s">
        <v>366</v>
      </c>
      <c r="E52" s="146" t="s">
        <v>118</v>
      </c>
      <c r="F52" s="146" t="s">
        <v>183</v>
      </c>
      <c r="G52" s="147">
        <v>1000</v>
      </c>
      <c r="H52" s="147">
        <v>0</v>
      </c>
      <c r="I52" s="249">
        <f t="shared" si="1"/>
        <v>0</v>
      </c>
    </row>
    <row r="53" spans="1:9" ht="16.5" customHeight="1">
      <c r="A53" s="178"/>
      <c r="B53" s="179" t="s">
        <v>491</v>
      </c>
      <c r="C53" s="143" t="s">
        <v>386</v>
      </c>
      <c r="D53" s="143" t="s">
        <v>568</v>
      </c>
      <c r="E53" s="144"/>
      <c r="F53" s="144"/>
      <c r="G53" s="154">
        <f>G54+G61+G64+G66+G68+G81</f>
        <v>27034.251730000004</v>
      </c>
      <c r="H53" s="145">
        <f>H54+H61+H64+H66+H68</f>
        <v>25264.75232</v>
      </c>
      <c r="I53" s="248">
        <f t="shared" si="1"/>
        <v>93.45460185962393</v>
      </c>
    </row>
    <row r="54" spans="1:9" ht="33" customHeight="1">
      <c r="A54" s="178"/>
      <c r="B54" s="71" t="s">
        <v>420</v>
      </c>
      <c r="C54" s="137" t="s">
        <v>386</v>
      </c>
      <c r="D54" s="137" t="s">
        <v>568</v>
      </c>
      <c r="E54" s="146" t="s">
        <v>421</v>
      </c>
      <c r="F54" s="144"/>
      <c r="G54" s="163">
        <f>G55+G58</f>
        <v>610</v>
      </c>
      <c r="H54" s="147">
        <f>H55+H58</f>
        <v>610</v>
      </c>
      <c r="I54" s="249">
        <f t="shared" si="1"/>
        <v>100</v>
      </c>
    </row>
    <row r="55" spans="1:17" ht="69.75" customHeight="1">
      <c r="A55" s="178"/>
      <c r="B55" s="72" t="s">
        <v>422</v>
      </c>
      <c r="C55" s="137" t="s">
        <v>386</v>
      </c>
      <c r="D55" s="137" t="s">
        <v>568</v>
      </c>
      <c r="E55" s="146" t="s">
        <v>232</v>
      </c>
      <c r="F55" s="146"/>
      <c r="G55" s="163">
        <f>G56+G57</f>
        <v>84</v>
      </c>
      <c r="H55" s="147">
        <f>H56+H57</f>
        <v>84</v>
      </c>
      <c r="I55" s="249">
        <f>I56+I57</f>
        <v>200</v>
      </c>
      <c r="Q55" t="s">
        <v>335</v>
      </c>
    </row>
    <row r="56" spans="1:9" ht="30" customHeight="1">
      <c r="A56" s="178"/>
      <c r="B56" s="72" t="s">
        <v>59</v>
      </c>
      <c r="C56" s="137" t="s">
        <v>386</v>
      </c>
      <c r="D56" s="137" t="s">
        <v>568</v>
      </c>
      <c r="E56" s="146" t="s">
        <v>232</v>
      </c>
      <c r="F56" s="146" t="s">
        <v>159</v>
      </c>
      <c r="G56" s="163">
        <v>29</v>
      </c>
      <c r="H56" s="147">
        <v>29</v>
      </c>
      <c r="I56" s="249">
        <f t="shared" si="1"/>
        <v>100</v>
      </c>
    </row>
    <row r="57" spans="1:9" ht="21" customHeight="1">
      <c r="A57" s="178"/>
      <c r="B57" s="72" t="s">
        <v>180</v>
      </c>
      <c r="C57" s="137" t="s">
        <v>386</v>
      </c>
      <c r="D57" s="137" t="s">
        <v>568</v>
      </c>
      <c r="E57" s="146" t="s">
        <v>232</v>
      </c>
      <c r="F57" s="146" t="s">
        <v>183</v>
      </c>
      <c r="G57" s="163">
        <v>55</v>
      </c>
      <c r="H57" s="147">
        <v>55</v>
      </c>
      <c r="I57" s="249">
        <f t="shared" si="1"/>
        <v>100</v>
      </c>
    </row>
    <row r="58" spans="1:9" ht="42" customHeight="1">
      <c r="A58" s="178"/>
      <c r="B58" s="72" t="s">
        <v>423</v>
      </c>
      <c r="C58" s="137" t="s">
        <v>386</v>
      </c>
      <c r="D58" s="137" t="s">
        <v>568</v>
      </c>
      <c r="E58" s="146" t="s">
        <v>424</v>
      </c>
      <c r="F58" s="146"/>
      <c r="G58" s="163">
        <f>G59+G60</f>
        <v>526</v>
      </c>
      <c r="H58" s="147">
        <f>H59+H60</f>
        <v>526</v>
      </c>
      <c r="I58" s="249">
        <f>I59+I60</f>
        <v>200</v>
      </c>
    </row>
    <row r="59" spans="1:9" ht="32.25" customHeight="1">
      <c r="A59" s="178"/>
      <c r="B59" s="72" t="s">
        <v>59</v>
      </c>
      <c r="C59" s="137" t="s">
        <v>386</v>
      </c>
      <c r="D59" s="137" t="s">
        <v>568</v>
      </c>
      <c r="E59" s="146" t="s">
        <v>424</v>
      </c>
      <c r="F59" s="146" t="s">
        <v>159</v>
      </c>
      <c r="G59" s="163">
        <v>81</v>
      </c>
      <c r="H59" s="147">
        <v>81</v>
      </c>
      <c r="I59" s="249">
        <f t="shared" si="1"/>
        <v>100</v>
      </c>
    </row>
    <row r="60" spans="1:9" ht="32.25" customHeight="1">
      <c r="A60" s="178"/>
      <c r="B60" s="72" t="s">
        <v>575</v>
      </c>
      <c r="C60" s="146" t="s">
        <v>221</v>
      </c>
      <c r="D60" s="146" t="s">
        <v>252</v>
      </c>
      <c r="E60" s="146" t="s">
        <v>576</v>
      </c>
      <c r="F60" s="146" t="s">
        <v>183</v>
      </c>
      <c r="G60" s="163">
        <v>445</v>
      </c>
      <c r="H60" s="147">
        <v>445</v>
      </c>
      <c r="I60" s="249">
        <f t="shared" si="1"/>
        <v>100</v>
      </c>
    </row>
    <row r="61" spans="1:9" ht="57" customHeight="1">
      <c r="A61" s="178"/>
      <c r="B61" s="72" t="s">
        <v>552</v>
      </c>
      <c r="C61" s="137" t="s">
        <v>386</v>
      </c>
      <c r="D61" s="137" t="s">
        <v>568</v>
      </c>
      <c r="E61" s="146" t="s">
        <v>500</v>
      </c>
      <c r="F61" s="146"/>
      <c r="G61" s="163">
        <f>G62+G63</f>
        <v>319.8</v>
      </c>
      <c r="H61" s="147">
        <f>H62+H63</f>
        <v>291</v>
      </c>
      <c r="I61" s="249">
        <f>I62+I63</f>
        <v>104</v>
      </c>
    </row>
    <row r="62" spans="1:9" ht="17.25" customHeight="1">
      <c r="A62" s="178"/>
      <c r="B62" s="71" t="s">
        <v>160</v>
      </c>
      <c r="C62" s="137" t="s">
        <v>386</v>
      </c>
      <c r="D62" s="137" t="s">
        <v>568</v>
      </c>
      <c r="E62" s="146" t="s">
        <v>500</v>
      </c>
      <c r="F62" s="146" t="s">
        <v>161</v>
      </c>
      <c r="G62" s="163">
        <v>30</v>
      </c>
      <c r="H62" s="147">
        <v>1.2</v>
      </c>
      <c r="I62" s="249">
        <f t="shared" si="1"/>
        <v>4</v>
      </c>
    </row>
    <row r="63" spans="1:9" ht="30.75" customHeight="1">
      <c r="A63" s="178"/>
      <c r="B63" s="71" t="s">
        <v>59</v>
      </c>
      <c r="C63" s="137" t="s">
        <v>386</v>
      </c>
      <c r="D63" s="137" t="s">
        <v>568</v>
      </c>
      <c r="E63" s="146" t="s">
        <v>500</v>
      </c>
      <c r="F63" s="146" t="s">
        <v>159</v>
      </c>
      <c r="G63" s="163">
        <v>289.8</v>
      </c>
      <c r="H63" s="147">
        <v>289.8</v>
      </c>
      <c r="I63" s="249">
        <f t="shared" si="1"/>
        <v>100</v>
      </c>
    </row>
    <row r="64" spans="1:10" ht="54.75" customHeight="1">
      <c r="A64" s="178"/>
      <c r="B64" s="199" t="s">
        <v>526</v>
      </c>
      <c r="C64" s="137" t="s">
        <v>386</v>
      </c>
      <c r="D64" s="137" t="s">
        <v>568</v>
      </c>
      <c r="E64" s="146" t="s">
        <v>527</v>
      </c>
      <c r="F64" s="146"/>
      <c r="G64" s="202">
        <f>G65</f>
        <v>1035</v>
      </c>
      <c r="H64" s="147">
        <f>H65</f>
        <v>1035</v>
      </c>
      <c r="I64" s="249">
        <f>I65</f>
        <v>100</v>
      </c>
      <c r="J64" s="198"/>
    </row>
    <row r="65" spans="1:9" ht="30.75" customHeight="1">
      <c r="A65" s="178"/>
      <c r="B65" s="200" t="s">
        <v>525</v>
      </c>
      <c r="C65" s="137" t="s">
        <v>386</v>
      </c>
      <c r="D65" s="137" t="s">
        <v>568</v>
      </c>
      <c r="E65" s="146" t="s">
        <v>527</v>
      </c>
      <c r="F65" s="146" t="s">
        <v>159</v>
      </c>
      <c r="G65" s="201">
        <v>1035</v>
      </c>
      <c r="H65" s="147">
        <v>1035</v>
      </c>
      <c r="I65" s="249">
        <f t="shared" si="1"/>
        <v>100</v>
      </c>
    </row>
    <row r="66" spans="1:10" ht="58.5" customHeight="1">
      <c r="A66" s="178"/>
      <c r="B66" s="200" t="s">
        <v>524</v>
      </c>
      <c r="C66" s="137" t="s">
        <v>386</v>
      </c>
      <c r="D66" s="137" t="s">
        <v>568</v>
      </c>
      <c r="E66" s="146" t="s">
        <v>528</v>
      </c>
      <c r="F66" s="200"/>
      <c r="G66" s="201">
        <f>G67</f>
        <v>363</v>
      </c>
      <c r="H66" s="147">
        <f>H67</f>
        <v>363</v>
      </c>
      <c r="I66" s="249">
        <f>I67</f>
        <v>100</v>
      </c>
      <c r="J66" s="198"/>
    </row>
    <row r="67" spans="1:9" ht="31.5" customHeight="1">
      <c r="A67" s="178"/>
      <c r="B67" s="200" t="s">
        <v>525</v>
      </c>
      <c r="C67" s="137" t="s">
        <v>386</v>
      </c>
      <c r="D67" s="137" t="s">
        <v>568</v>
      </c>
      <c r="E67" s="146" t="s">
        <v>528</v>
      </c>
      <c r="F67" s="200">
        <v>600</v>
      </c>
      <c r="G67" s="201">
        <v>363</v>
      </c>
      <c r="H67" s="147">
        <v>363</v>
      </c>
      <c r="I67" s="249">
        <f t="shared" si="1"/>
        <v>100</v>
      </c>
    </row>
    <row r="68" spans="1:9" ht="17.25" customHeight="1">
      <c r="A68" s="178"/>
      <c r="B68" s="71" t="s">
        <v>77</v>
      </c>
      <c r="C68" s="137" t="s">
        <v>386</v>
      </c>
      <c r="D68" s="137" t="s">
        <v>568</v>
      </c>
      <c r="E68" s="146" t="s">
        <v>78</v>
      </c>
      <c r="F68" s="146"/>
      <c r="G68" s="147">
        <f>G69+G72+G77+G74</f>
        <v>23657.807210000003</v>
      </c>
      <c r="H68" s="147">
        <f>H69+H72+H74+H77</f>
        <v>22965.75232</v>
      </c>
      <c r="I68" s="249">
        <f>I69</f>
        <v>143.47204383004086</v>
      </c>
    </row>
    <row r="69" spans="1:9" ht="45.75" customHeight="1">
      <c r="A69" s="178"/>
      <c r="B69" s="71" t="s">
        <v>119</v>
      </c>
      <c r="C69" s="137" t="s">
        <v>386</v>
      </c>
      <c r="D69" s="137" t="s">
        <v>568</v>
      </c>
      <c r="E69" s="146" t="s">
        <v>120</v>
      </c>
      <c r="F69" s="146"/>
      <c r="G69" s="147">
        <f>G70+G71</f>
        <v>3611.43599</v>
      </c>
      <c r="H69" s="147">
        <f>H70+H71</f>
        <v>3526.5867599999997</v>
      </c>
      <c r="I69" s="249">
        <f>I70+I71</f>
        <v>143.47204383004086</v>
      </c>
    </row>
    <row r="70" spans="1:9" ht="28.5" customHeight="1">
      <c r="A70" s="178"/>
      <c r="B70" s="72" t="s">
        <v>179</v>
      </c>
      <c r="C70" s="137" t="s">
        <v>386</v>
      </c>
      <c r="D70" s="137" t="s">
        <v>568</v>
      </c>
      <c r="E70" s="146" t="s">
        <v>120</v>
      </c>
      <c r="F70" s="146" t="s">
        <v>182</v>
      </c>
      <c r="G70" s="147">
        <v>3561.43599</v>
      </c>
      <c r="H70" s="147">
        <v>3504.04501</v>
      </c>
      <c r="I70" s="249">
        <f t="shared" si="1"/>
        <v>98.38854383004086</v>
      </c>
    </row>
    <row r="71" spans="1:9" ht="20.25" customHeight="1">
      <c r="A71" s="178"/>
      <c r="B71" s="72" t="s">
        <v>180</v>
      </c>
      <c r="C71" s="137" t="s">
        <v>386</v>
      </c>
      <c r="D71" s="137" t="s">
        <v>568</v>
      </c>
      <c r="E71" s="146" t="s">
        <v>120</v>
      </c>
      <c r="F71" s="146" t="s">
        <v>183</v>
      </c>
      <c r="G71" s="147">
        <v>50</v>
      </c>
      <c r="H71" s="147">
        <v>22.54175</v>
      </c>
      <c r="I71" s="249">
        <f t="shared" si="1"/>
        <v>45.0835</v>
      </c>
    </row>
    <row r="72" spans="1:9" ht="58.5" customHeight="1">
      <c r="A72" s="178"/>
      <c r="B72" s="186" t="s">
        <v>461</v>
      </c>
      <c r="C72" s="137" t="s">
        <v>386</v>
      </c>
      <c r="D72" s="137" t="s">
        <v>568</v>
      </c>
      <c r="E72" s="146" t="s">
        <v>462</v>
      </c>
      <c r="F72" s="146"/>
      <c r="G72" s="147">
        <f>G73</f>
        <v>33</v>
      </c>
      <c r="H72" s="147">
        <v>33</v>
      </c>
      <c r="I72" s="249">
        <f>I73</f>
        <v>100</v>
      </c>
    </row>
    <row r="73" spans="1:9" ht="27.75" customHeight="1">
      <c r="A73" s="178"/>
      <c r="B73" s="72" t="s">
        <v>179</v>
      </c>
      <c r="C73" s="137" t="s">
        <v>386</v>
      </c>
      <c r="D73" s="137" t="s">
        <v>568</v>
      </c>
      <c r="E73" s="146" t="s">
        <v>462</v>
      </c>
      <c r="F73" s="146" t="s">
        <v>182</v>
      </c>
      <c r="G73" s="147">
        <v>33</v>
      </c>
      <c r="H73" s="147">
        <v>33</v>
      </c>
      <c r="I73" s="249">
        <f t="shared" si="1"/>
        <v>100</v>
      </c>
    </row>
    <row r="74" spans="1:9" ht="54" customHeight="1">
      <c r="A74" s="178"/>
      <c r="B74" s="72" t="s">
        <v>30</v>
      </c>
      <c r="C74" s="137" t="s">
        <v>386</v>
      </c>
      <c r="D74" s="137" t="s">
        <v>568</v>
      </c>
      <c r="E74" s="146" t="s">
        <v>578</v>
      </c>
      <c r="F74" s="146"/>
      <c r="G74" s="147">
        <f>G75</f>
        <v>1361.33925</v>
      </c>
      <c r="H74" s="147">
        <f>H75</f>
        <v>1361.33925</v>
      </c>
      <c r="I74" s="249">
        <f>I75+I76</f>
        <v>200</v>
      </c>
    </row>
    <row r="75" spans="1:9" ht="27.75" customHeight="1">
      <c r="A75" s="178"/>
      <c r="B75" s="72" t="s">
        <v>575</v>
      </c>
      <c r="C75" s="137" t="s">
        <v>386</v>
      </c>
      <c r="D75" s="137" t="s">
        <v>568</v>
      </c>
      <c r="E75" s="146" t="s">
        <v>578</v>
      </c>
      <c r="F75" s="146" t="s">
        <v>183</v>
      </c>
      <c r="G75" s="147">
        <f>G76</f>
        <v>1361.33925</v>
      </c>
      <c r="H75" s="147">
        <v>1361.33925</v>
      </c>
      <c r="I75" s="249">
        <f t="shared" si="1"/>
        <v>100</v>
      </c>
    </row>
    <row r="76" spans="1:9" ht="18.75" customHeight="1">
      <c r="A76" s="178"/>
      <c r="B76" s="72" t="s">
        <v>180</v>
      </c>
      <c r="C76" s="137" t="s">
        <v>386</v>
      </c>
      <c r="D76" s="137" t="s">
        <v>568</v>
      </c>
      <c r="E76" s="146" t="s">
        <v>578</v>
      </c>
      <c r="F76" s="146" t="s">
        <v>183</v>
      </c>
      <c r="G76" s="147">
        <v>1361.33925</v>
      </c>
      <c r="H76" s="147">
        <v>1361.33925</v>
      </c>
      <c r="I76" s="249">
        <f t="shared" si="1"/>
        <v>100</v>
      </c>
    </row>
    <row r="77" spans="1:9" ht="31.5" customHeight="1">
      <c r="A77" s="178"/>
      <c r="B77" s="71" t="s">
        <v>463</v>
      </c>
      <c r="C77" s="137" t="s">
        <v>386</v>
      </c>
      <c r="D77" s="137" t="s">
        <v>568</v>
      </c>
      <c r="E77" s="146" t="s">
        <v>464</v>
      </c>
      <c r="F77" s="146"/>
      <c r="G77" s="147">
        <f>G78+G79+G80</f>
        <v>18652.03197</v>
      </c>
      <c r="H77" s="147">
        <f>H78+H79+H80</f>
        <v>18044.82631</v>
      </c>
      <c r="I77" s="249">
        <f>I78+I79+I80</f>
        <v>294.0536494623009</v>
      </c>
    </row>
    <row r="78" spans="1:9" ht="54" customHeight="1">
      <c r="A78" s="178"/>
      <c r="B78" s="72" t="s">
        <v>178</v>
      </c>
      <c r="C78" s="137" t="s">
        <v>386</v>
      </c>
      <c r="D78" s="137" t="s">
        <v>568</v>
      </c>
      <c r="E78" s="146" t="s">
        <v>464</v>
      </c>
      <c r="F78" s="146" t="s">
        <v>181</v>
      </c>
      <c r="G78" s="147">
        <v>10520.40196</v>
      </c>
      <c r="H78" s="147">
        <v>9967.00504</v>
      </c>
      <c r="I78" s="249">
        <f t="shared" si="1"/>
        <v>94.73977399243783</v>
      </c>
    </row>
    <row r="79" spans="1:9" ht="33" customHeight="1">
      <c r="A79" s="178"/>
      <c r="B79" s="72" t="s">
        <v>179</v>
      </c>
      <c r="C79" s="137" t="s">
        <v>386</v>
      </c>
      <c r="D79" s="137" t="s">
        <v>568</v>
      </c>
      <c r="E79" s="146" t="s">
        <v>464</v>
      </c>
      <c r="F79" s="146" t="s">
        <v>182</v>
      </c>
      <c r="G79" s="147">
        <v>7842.41601</v>
      </c>
      <c r="H79" s="147">
        <v>7788.60727</v>
      </c>
      <c r="I79" s="249">
        <f t="shared" si="1"/>
        <v>99.31387546986302</v>
      </c>
    </row>
    <row r="80" spans="1:9" ht="22.5" customHeight="1">
      <c r="A80" s="178"/>
      <c r="B80" s="72" t="s">
        <v>180</v>
      </c>
      <c r="C80" s="137" t="s">
        <v>386</v>
      </c>
      <c r="D80" s="137" t="s">
        <v>568</v>
      </c>
      <c r="E80" s="146" t="s">
        <v>464</v>
      </c>
      <c r="F80" s="146" t="s">
        <v>183</v>
      </c>
      <c r="G80" s="147">
        <v>289.214</v>
      </c>
      <c r="H80" s="147">
        <v>289.214</v>
      </c>
      <c r="I80" s="249">
        <f t="shared" si="1"/>
        <v>100</v>
      </c>
    </row>
    <row r="81" spans="1:9" ht="33" customHeight="1">
      <c r="A81" s="178"/>
      <c r="B81" s="71" t="s">
        <v>185</v>
      </c>
      <c r="C81" s="137" t="s">
        <v>386</v>
      </c>
      <c r="D81" s="137" t="s">
        <v>568</v>
      </c>
      <c r="E81" s="146" t="s">
        <v>227</v>
      </c>
      <c r="F81" s="155"/>
      <c r="G81" s="147">
        <f>G82</f>
        <v>1048.64452</v>
      </c>
      <c r="H81" s="147"/>
      <c r="I81" s="249">
        <f t="shared" si="1"/>
        <v>0</v>
      </c>
    </row>
    <row r="82" spans="1:9" ht="18.75" customHeight="1">
      <c r="A82" s="178"/>
      <c r="B82" s="72" t="s">
        <v>180</v>
      </c>
      <c r="C82" s="137" t="s">
        <v>386</v>
      </c>
      <c r="D82" s="137" t="s">
        <v>568</v>
      </c>
      <c r="E82" s="146" t="s">
        <v>227</v>
      </c>
      <c r="F82" s="146" t="s">
        <v>183</v>
      </c>
      <c r="G82" s="147">
        <v>1048.64452</v>
      </c>
      <c r="H82" s="147">
        <v>0</v>
      </c>
      <c r="I82" s="249">
        <f aca="true" t="shared" si="2" ref="I82:I145">H82/G82*100</f>
        <v>0</v>
      </c>
    </row>
    <row r="83" spans="1:9" ht="20.25" customHeight="1">
      <c r="A83" s="173" t="s">
        <v>220</v>
      </c>
      <c r="B83" s="49" t="s">
        <v>303</v>
      </c>
      <c r="C83" s="143" t="s">
        <v>387</v>
      </c>
      <c r="D83" s="137"/>
      <c r="E83" s="146"/>
      <c r="F83" s="146"/>
      <c r="G83" s="145">
        <f>G84</f>
        <v>352.8</v>
      </c>
      <c r="H83" s="145">
        <f>H84</f>
        <v>352.8</v>
      </c>
      <c r="I83" s="248">
        <f t="shared" si="2"/>
        <v>100</v>
      </c>
    </row>
    <row r="84" spans="1:9" ht="23.25" customHeight="1">
      <c r="A84" s="178"/>
      <c r="B84" s="179" t="s">
        <v>492</v>
      </c>
      <c r="C84" s="137" t="s">
        <v>387</v>
      </c>
      <c r="D84" s="137" t="s">
        <v>388</v>
      </c>
      <c r="E84" s="144"/>
      <c r="F84" s="144"/>
      <c r="G84" s="147">
        <f>G86</f>
        <v>352.8</v>
      </c>
      <c r="H84" s="147">
        <f>H85</f>
        <v>352.8</v>
      </c>
      <c r="I84" s="249">
        <f t="shared" si="2"/>
        <v>100</v>
      </c>
    </row>
    <row r="85" spans="1:9" ht="22.5" customHeight="1">
      <c r="A85" s="178"/>
      <c r="B85" s="71" t="s">
        <v>77</v>
      </c>
      <c r="C85" s="137" t="s">
        <v>387</v>
      </c>
      <c r="D85" s="137" t="s">
        <v>388</v>
      </c>
      <c r="E85" s="146" t="s">
        <v>465</v>
      </c>
      <c r="F85" s="146"/>
      <c r="G85" s="147">
        <f>SUM(G86)</f>
        <v>352.8</v>
      </c>
      <c r="H85" s="147">
        <f>H86</f>
        <v>352.8</v>
      </c>
      <c r="I85" s="249">
        <f t="shared" si="2"/>
        <v>100</v>
      </c>
    </row>
    <row r="86" spans="1:9" ht="39" customHeight="1">
      <c r="A86" s="178"/>
      <c r="B86" s="183" t="s">
        <v>425</v>
      </c>
      <c r="C86" s="137" t="s">
        <v>387</v>
      </c>
      <c r="D86" s="137" t="s">
        <v>388</v>
      </c>
      <c r="E86" s="146" t="s">
        <v>466</v>
      </c>
      <c r="F86" s="146"/>
      <c r="G86" s="147">
        <f>G87</f>
        <v>352.8</v>
      </c>
      <c r="H86" s="147">
        <f>H87</f>
        <v>352.8</v>
      </c>
      <c r="I86" s="249">
        <f t="shared" si="2"/>
        <v>100</v>
      </c>
    </row>
    <row r="87" spans="1:9" ht="18.75" customHeight="1">
      <c r="A87" s="178"/>
      <c r="B87" s="187" t="s">
        <v>184</v>
      </c>
      <c r="C87" s="137" t="s">
        <v>387</v>
      </c>
      <c r="D87" s="137" t="s">
        <v>388</v>
      </c>
      <c r="E87" s="146" t="s">
        <v>466</v>
      </c>
      <c r="F87" s="146"/>
      <c r="G87" s="147">
        <f>G88+G89</f>
        <v>352.8</v>
      </c>
      <c r="H87" s="147">
        <f>H88+H89</f>
        <v>352.8</v>
      </c>
      <c r="I87" s="249">
        <f t="shared" si="2"/>
        <v>100</v>
      </c>
    </row>
    <row r="88" spans="1:9" ht="55.5" customHeight="1">
      <c r="A88" s="178"/>
      <c r="B88" s="72" t="s">
        <v>178</v>
      </c>
      <c r="C88" s="137" t="s">
        <v>387</v>
      </c>
      <c r="D88" s="137" t="s">
        <v>388</v>
      </c>
      <c r="E88" s="146" t="s">
        <v>466</v>
      </c>
      <c r="F88" s="146" t="s">
        <v>181</v>
      </c>
      <c r="G88" s="147">
        <v>312.577</v>
      </c>
      <c r="H88" s="147">
        <v>312.577</v>
      </c>
      <c r="I88" s="249">
        <f t="shared" si="2"/>
        <v>100</v>
      </c>
    </row>
    <row r="89" spans="1:9" ht="26.25" customHeight="1">
      <c r="A89" s="178"/>
      <c r="B89" s="72" t="s">
        <v>179</v>
      </c>
      <c r="C89" s="137" t="s">
        <v>387</v>
      </c>
      <c r="D89" s="137" t="s">
        <v>388</v>
      </c>
      <c r="E89" s="146" t="s">
        <v>466</v>
      </c>
      <c r="F89" s="146" t="s">
        <v>182</v>
      </c>
      <c r="G89" s="147">
        <v>40.223</v>
      </c>
      <c r="H89" s="147">
        <v>40.223</v>
      </c>
      <c r="I89" s="249">
        <f t="shared" si="2"/>
        <v>100</v>
      </c>
    </row>
    <row r="90" spans="1:9" ht="38.25" customHeight="1">
      <c r="A90" s="173" t="s">
        <v>411</v>
      </c>
      <c r="B90" s="188" t="s">
        <v>305</v>
      </c>
      <c r="C90" s="142" t="s">
        <v>388</v>
      </c>
      <c r="D90" s="206"/>
      <c r="E90" s="207"/>
      <c r="F90" s="207"/>
      <c r="G90" s="208">
        <f>G91+G98+G107</f>
        <v>4013.38</v>
      </c>
      <c r="H90" s="145">
        <f>H91+H98+H107</f>
        <v>2966.2832</v>
      </c>
      <c r="I90" s="248">
        <f t="shared" si="2"/>
        <v>73.9098515465767</v>
      </c>
    </row>
    <row r="91" spans="1:9" ht="21.75" customHeight="1">
      <c r="A91" s="178"/>
      <c r="B91" s="184" t="s">
        <v>404</v>
      </c>
      <c r="C91" s="144" t="s">
        <v>388</v>
      </c>
      <c r="D91" s="144" t="s">
        <v>389</v>
      </c>
      <c r="E91" s="144"/>
      <c r="F91" s="144"/>
      <c r="G91" s="145">
        <f>G93</f>
        <v>425.79999999999995</v>
      </c>
      <c r="H91" s="145">
        <f>H92</f>
        <v>382.80695000000003</v>
      </c>
      <c r="I91" s="248">
        <f t="shared" si="2"/>
        <v>89.90299436355099</v>
      </c>
    </row>
    <row r="92" spans="1:9" ht="21" customHeight="1">
      <c r="A92" s="178"/>
      <c r="B92" s="72" t="s">
        <v>77</v>
      </c>
      <c r="C92" s="146" t="s">
        <v>388</v>
      </c>
      <c r="D92" s="146" t="s">
        <v>389</v>
      </c>
      <c r="E92" s="146" t="s">
        <v>78</v>
      </c>
      <c r="F92" s="146"/>
      <c r="G92" s="147">
        <f>SUM(G93)</f>
        <v>425.79999999999995</v>
      </c>
      <c r="H92" s="147">
        <f>H93</f>
        <v>382.80695000000003</v>
      </c>
      <c r="I92" s="249">
        <f t="shared" si="2"/>
        <v>89.90299436355099</v>
      </c>
    </row>
    <row r="93" spans="1:9" ht="42.75" customHeight="1">
      <c r="A93" s="178"/>
      <c r="B93" s="71" t="s">
        <v>467</v>
      </c>
      <c r="C93" s="146" t="s">
        <v>388</v>
      </c>
      <c r="D93" s="146" t="s">
        <v>389</v>
      </c>
      <c r="E93" s="146" t="s">
        <v>78</v>
      </c>
      <c r="F93" s="146"/>
      <c r="G93" s="147">
        <f>G95+G96+G97</f>
        <v>425.79999999999995</v>
      </c>
      <c r="H93" s="147">
        <f>H94+H95</f>
        <v>382.80695000000003</v>
      </c>
      <c r="I93" s="249">
        <f t="shared" si="2"/>
        <v>89.90299436355099</v>
      </c>
    </row>
    <row r="94" spans="1:9" ht="22.5" customHeight="1">
      <c r="A94" s="178"/>
      <c r="B94" s="187" t="s">
        <v>184</v>
      </c>
      <c r="C94" s="146" t="s">
        <v>388</v>
      </c>
      <c r="D94" s="146" t="s">
        <v>389</v>
      </c>
      <c r="E94" s="155" t="s">
        <v>78</v>
      </c>
      <c r="F94" s="146"/>
      <c r="G94" s="156">
        <v>395.4</v>
      </c>
      <c r="H94" s="147">
        <f>H96+H97</f>
        <v>356.043</v>
      </c>
      <c r="I94" s="249">
        <f t="shared" si="2"/>
        <v>90.04628224582702</v>
      </c>
    </row>
    <row r="95" spans="1:9" ht="56.25" customHeight="1">
      <c r="A95" s="178"/>
      <c r="B95" s="72" t="s">
        <v>178</v>
      </c>
      <c r="C95" s="146" t="s">
        <v>388</v>
      </c>
      <c r="D95" s="146" t="s">
        <v>389</v>
      </c>
      <c r="E95" s="146" t="s">
        <v>233</v>
      </c>
      <c r="F95" s="146" t="s">
        <v>181</v>
      </c>
      <c r="G95" s="147">
        <v>30.4</v>
      </c>
      <c r="H95" s="147">
        <v>26.76395</v>
      </c>
      <c r="I95" s="249">
        <f t="shared" si="2"/>
        <v>88.03930921052633</v>
      </c>
    </row>
    <row r="96" spans="1:9" ht="60.75" customHeight="1">
      <c r="A96" s="178"/>
      <c r="B96" s="72" t="s">
        <v>178</v>
      </c>
      <c r="C96" s="146" t="s">
        <v>388</v>
      </c>
      <c r="D96" s="146" t="s">
        <v>389</v>
      </c>
      <c r="E96" s="146" t="s">
        <v>234</v>
      </c>
      <c r="F96" s="146" t="s">
        <v>181</v>
      </c>
      <c r="G96" s="147">
        <v>321.14</v>
      </c>
      <c r="H96" s="147">
        <v>317.983</v>
      </c>
      <c r="I96" s="249">
        <f t="shared" si="2"/>
        <v>99.016939652488</v>
      </c>
    </row>
    <row r="97" spans="1:9" ht="35.25" customHeight="1">
      <c r="A97" s="178"/>
      <c r="B97" s="72" t="s">
        <v>179</v>
      </c>
      <c r="C97" s="146" t="s">
        <v>388</v>
      </c>
      <c r="D97" s="146" t="s">
        <v>389</v>
      </c>
      <c r="E97" s="146" t="s">
        <v>234</v>
      </c>
      <c r="F97" s="146" t="s">
        <v>182</v>
      </c>
      <c r="G97" s="147">
        <v>74.26</v>
      </c>
      <c r="H97" s="147">
        <v>38.06</v>
      </c>
      <c r="I97" s="249">
        <f t="shared" si="2"/>
        <v>51.25235658497173</v>
      </c>
    </row>
    <row r="98" spans="1:9" ht="39" customHeight="1">
      <c r="A98" s="178"/>
      <c r="B98" s="179" t="s">
        <v>157</v>
      </c>
      <c r="C98" s="143" t="s">
        <v>388</v>
      </c>
      <c r="D98" s="143" t="s">
        <v>306</v>
      </c>
      <c r="E98" s="144"/>
      <c r="F98" s="144"/>
      <c r="G98" s="145">
        <f>SUM(G99)</f>
        <v>3082.58</v>
      </c>
      <c r="H98" s="145">
        <f>H100+H104</f>
        <v>2389.16731</v>
      </c>
      <c r="I98" s="248">
        <f t="shared" si="2"/>
        <v>77.50544381654329</v>
      </c>
    </row>
    <row r="99" spans="1:9" ht="21" customHeight="1">
      <c r="A99" s="178"/>
      <c r="B99" s="71" t="s">
        <v>77</v>
      </c>
      <c r="C99" s="137" t="s">
        <v>388</v>
      </c>
      <c r="D99" s="137" t="s">
        <v>306</v>
      </c>
      <c r="E99" s="146" t="s">
        <v>78</v>
      </c>
      <c r="F99" s="146"/>
      <c r="G99" s="147">
        <f>G100+G102+G104</f>
        <v>3082.58</v>
      </c>
      <c r="H99" s="147">
        <f>H100+H104</f>
        <v>2389.16731</v>
      </c>
      <c r="I99" s="249">
        <f t="shared" si="2"/>
        <v>77.50544381654329</v>
      </c>
    </row>
    <row r="100" spans="1:9" ht="33" customHeight="1">
      <c r="A100" s="178"/>
      <c r="B100" s="71" t="s">
        <v>468</v>
      </c>
      <c r="C100" s="137" t="s">
        <v>388</v>
      </c>
      <c r="D100" s="137" t="s">
        <v>306</v>
      </c>
      <c r="E100" s="146" t="s">
        <v>469</v>
      </c>
      <c r="F100" s="146"/>
      <c r="G100" s="147">
        <f>G101</f>
        <v>418.81918</v>
      </c>
      <c r="H100" s="147">
        <f>H101</f>
        <v>113.34118</v>
      </c>
      <c r="I100" s="249">
        <f t="shared" si="2"/>
        <v>27.062079630641556</v>
      </c>
    </row>
    <row r="101" spans="1:9" ht="33" customHeight="1">
      <c r="A101" s="178"/>
      <c r="B101" s="72" t="s">
        <v>179</v>
      </c>
      <c r="C101" s="137" t="s">
        <v>388</v>
      </c>
      <c r="D101" s="137" t="s">
        <v>306</v>
      </c>
      <c r="E101" s="146" t="s">
        <v>469</v>
      </c>
      <c r="F101" s="146" t="s">
        <v>182</v>
      </c>
      <c r="G101" s="147">
        <v>418.81918</v>
      </c>
      <c r="H101" s="147">
        <v>113.34118</v>
      </c>
      <c r="I101" s="249">
        <f t="shared" si="2"/>
        <v>27.062079630641556</v>
      </c>
    </row>
    <row r="102" spans="1:9" ht="48" customHeight="1">
      <c r="A102" s="178"/>
      <c r="B102" s="71" t="s">
        <v>470</v>
      </c>
      <c r="C102" s="137" t="s">
        <v>388</v>
      </c>
      <c r="D102" s="137" t="s">
        <v>306</v>
      </c>
      <c r="E102" s="146" t="s">
        <v>471</v>
      </c>
      <c r="F102" s="146"/>
      <c r="G102" s="147">
        <f>G103</f>
        <v>210</v>
      </c>
      <c r="H102" s="147"/>
      <c r="I102" s="249">
        <f t="shared" si="2"/>
        <v>0</v>
      </c>
    </row>
    <row r="103" spans="1:9" ht="33" customHeight="1">
      <c r="A103" s="178"/>
      <c r="B103" s="72" t="s">
        <v>179</v>
      </c>
      <c r="C103" s="137" t="s">
        <v>388</v>
      </c>
      <c r="D103" s="137" t="s">
        <v>306</v>
      </c>
      <c r="E103" s="146" t="s">
        <v>471</v>
      </c>
      <c r="F103" s="146" t="s">
        <v>182</v>
      </c>
      <c r="G103" s="147">
        <v>210</v>
      </c>
      <c r="H103" s="147"/>
      <c r="I103" s="249">
        <f t="shared" si="2"/>
        <v>0</v>
      </c>
    </row>
    <row r="104" spans="1:9" ht="42.75" customHeight="1">
      <c r="A104" s="178"/>
      <c r="B104" s="71" t="s">
        <v>472</v>
      </c>
      <c r="C104" s="137" t="s">
        <v>388</v>
      </c>
      <c r="D104" s="137" t="s">
        <v>306</v>
      </c>
      <c r="E104" s="146" t="s">
        <v>473</v>
      </c>
      <c r="F104" s="155"/>
      <c r="G104" s="147">
        <f>G105+G106</f>
        <v>2453.76082</v>
      </c>
      <c r="H104" s="147">
        <f>H105+H106</f>
        <v>2275.82613</v>
      </c>
      <c r="I104" s="249">
        <f t="shared" si="2"/>
        <v>92.7484908655441</v>
      </c>
    </row>
    <row r="105" spans="1:9" ht="60" customHeight="1">
      <c r="A105" s="178"/>
      <c r="B105" s="72" t="s">
        <v>178</v>
      </c>
      <c r="C105" s="137" t="s">
        <v>388</v>
      </c>
      <c r="D105" s="137" t="s">
        <v>306</v>
      </c>
      <c r="E105" s="146" t="s">
        <v>473</v>
      </c>
      <c r="F105" s="146" t="s">
        <v>181</v>
      </c>
      <c r="G105" s="147">
        <v>2332.58</v>
      </c>
      <c r="H105" s="147">
        <v>2185.42013</v>
      </c>
      <c r="I105" s="249">
        <f t="shared" si="2"/>
        <v>93.69111155887472</v>
      </c>
    </row>
    <row r="106" spans="1:9" ht="30" customHeight="1">
      <c r="A106" s="178"/>
      <c r="B106" s="72" t="s">
        <v>179</v>
      </c>
      <c r="C106" s="137" t="s">
        <v>388</v>
      </c>
      <c r="D106" s="137" t="s">
        <v>306</v>
      </c>
      <c r="E106" s="146" t="s">
        <v>473</v>
      </c>
      <c r="F106" s="146" t="s">
        <v>182</v>
      </c>
      <c r="G106" s="147">
        <v>121.18082</v>
      </c>
      <c r="H106" s="147">
        <v>90.406</v>
      </c>
      <c r="I106" s="249">
        <f t="shared" si="2"/>
        <v>74.60421541956887</v>
      </c>
    </row>
    <row r="107" spans="1:9" ht="30" customHeight="1">
      <c r="A107" s="178"/>
      <c r="B107" s="184" t="s">
        <v>397</v>
      </c>
      <c r="C107" s="143" t="s">
        <v>388</v>
      </c>
      <c r="D107" s="144" t="s">
        <v>427</v>
      </c>
      <c r="E107" s="144"/>
      <c r="F107" s="144"/>
      <c r="G107" s="145">
        <f>SUM(G108+G111)</f>
        <v>505</v>
      </c>
      <c r="H107" s="145">
        <f>H108+H111</f>
        <v>194.30894</v>
      </c>
      <c r="I107" s="248">
        <f t="shared" si="2"/>
        <v>38.47701782178218</v>
      </c>
    </row>
    <row r="108" spans="1:9" ht="42" customHeight="1">
      <c r="A108" s="178"/>
      <c r="B108" s="71" t="s">
        <v>433</v>
      </c>
      <c r="C108" s="137" t="s">
        <v>388</v>
      </c>
      <c r="D108" s="146" t="s">
        <v>427</v>
      </c>
      <c r="E108" s="157" t="s">
        <v>434</v>
      </c>
      <c r="F108" s="146"/>
      <c r="G108" s="147">
        <f>SUM(G109)</f>
        <v>100</v>
      </c>
      <c r="H108" s="147">
        <f>H109</f>
        <v>86.88</v>
      </c>
      <c r="I108" s="249">
        <f t="shared" si="2"/>
        <v>86.88</v>
      </c>
    </row>
    <row r="109" spans="1:9" ht="85.5" customHeight="1">
      <c r="A109" s="178"/>
      <c r="B109" s="71" t="s">
        <v>435</v>
      </c>
      <c r="C109" s="137" t="s">
        <v>388</v>
      </c>
      <c r="D109" s="146" t="s">
        <v>427</v>
      </c>
      <c r="E109" s="157" t="s">
        <v>436</v>
      </c>
      <c r="F109" s="146"/>
      <c r="G109" s="147">
        <f>SUM(G110)</f>
        <v>100</v>
      </c>
      <c r="H109" s="147">
        <f>H110</f>
        <v>86.88</v>
      </c>
      <c r="I109" s="249">
        <f t="shared" si="2"/>
        <v>86.88</v>
      </c>
    </row>
    <row r="110" spans="1:9" ht="33.75" customHeight="1">
      <c r="A110" s="178"/>
      <c r="B110" s="72" t="s">
        <v>179</v>
      </c>
      <c r="C110" s="137" t="s">
        <v>388</v>
      </c>
      <c r="D110" s="146" t="s">
        <v>427</v>
      </c>
      <c r="E110" s="157" t="s">
        <v>436</v>
      </c>
      <c r="F110" s="146" t="s">
        <v>182</v>
      </c>
      <c r="G110" s="147">
        <v>100</v>
      </c>
      <c r="H110" s="147">
        <v>86.88</v>
      </c>
      <c r="I110" s="249">
        <f t="shared" si="2"/>
        <v>86.88</v>
      </c>
    </row>
    <row r="111" spans="1:9" ht="42" customHeight="1">
      <c r="A111" s="178"/>
      <c r="B111" s="71" t="s">
        <v>110</v>
      </c>
      <c r="C111" s="137" t="s">
        <v>388</v>
      </c>
      <c r="D111" s="146" t="s">
        <v>427</v>
      </c>
      <c r="E111" s="157" t="s">
        <v>437</v>
      </c>
      <c r="F111" s="146"/>
      <c r="G111" s="147">
        <f>SUM(G112)</f>
        <v>405</v>
      </c>
      <c r="H111" s="147">
        <f>H112</f>
        <v>107.42894</v>
      </c>
      <c r="I111" s="249">
        <f t="shared" si="2"/>
        <v>26.525664197530862</v>
      </c>
    </row>
    <row r="112" spans="1:9" ht="68.25" customHeight="1">
      <c r="A112" s="178"/>
      <c r="B112" s="71" t="s">
        <v>426</v>
      </c>
      <c r="C112" s="137" t="s">
        <v>388</v>
      </c>
      <c r="D112" s="146" t="s">
        <v>427</v>
      </c>
      <c r="E112" s="157" t="s">
        <v>438</v>
      </c>
      <c r="F112" s="146"/>
      <c r="G112" s="147">
        <f>SUM(G113)</f>
        <v>405</v>
      </c>
      <c r="H112" s="147">
        <f>H113</f>
        <v>107.42894</v>
      </c>
      <c r="I112" s="249">
        <f t="shared" si="2"/>
        <v>26.525664197530862</v>
      </c>
    </row>
    <row r="113" spans="1:9" ht="30.75" customHeight="1">
      <c r="A113" s="178"/>
      <c r="B113" s="72" t="s">
        <v>179</v>
      </c>
      <c r="C113" s="137" t="s">
        <v>388</v>
      </c>
      <c r="D113" s="146" t="s">
        <v>427</v>
      </c>
      <c r="E113" s="157" t="s">
        <v>438</v>
      </c>
      <c r="F113" s="146" t="s">
        <v>182</v>
      </c>
      <c r="G113" s="147">
        <v>405</v>
      </c>
      <c r="H113" s="147">
        <v>107.42894</v>
      </c>
      <c r="I113" s="249">
        <f t="shared" si="2"/>
        <v>26.525664197530862</v>
      </c>
    </row>
    <row r="114" spans="1:9" ht="22.5" customHeight="1">
      <c r="A114" s="178" t="s">
        <v>372</v>
      </c>
      <c r="B114" s="188" t="s">
        <v>90</v>
      </c>
      <c r="C114" s="142" t="s">
        <v>389</v>
      </c>
      <c r="D114" s="137"/>
      <c r="E114" s="146"/>
      <c r="F114" s="146"/>
      <c r="G114" s="145">
        <f>G115</f>
        <v>10525.06715</v>
      </c>
      <c r="H114" s="145">
        <f>H115</f>
        <v>10471.89004</v>
      </c>
      <c r="I114" s="248">
        <f t="shared" si="2"/>
        <v>99.49475752275842</v>
      </c>
    </row>
    <row r="115" spans="1:9" ht="20.25" customHeight="1">
      <c r="A115" s="178"/>
      <c r="B115" s="179" t="s">
        <v>151</v>
      </c>
      <c r="C115" s="143" t="s">
        <v>389</v>
      </c>
      <c r="D115" s="143" t="s">
        <v>306</v>
      </c>
      <c r="E115" s="144"/>
      <c r="F115" s="144"/>
      <c r="G115" s="145">
        <f>G122+G119+G116+G125</f>
        <v>10525.06715</v>
      </c>
      <c r="H115" s="145">
        <f>H116+H119+H122+H125</f>
        <v>10471.89004</v>
      </c>
      <c r="I115" s="248">
        <f t="shared" si="2"/>
        <v>99.49475752275842</v>
      </c>
    </row>
    <row r="116" spans="1:9" ht="111.75" customHeight="1">
      <c r="A116" s="178"/>
      <c r="B116" s="71" t="s">
        <v>152</v>
      </c>
      <c r="C116" s="146" t="s">
        <v>389</v>
      </c>
      <c r="D116" s="146" t="s">
        <v>306</v>
      </c>
      <c r="E116" s="146" t="s">
        <v>153</v>
      </c>
      <c r="F116" s="146"/>
      <c r="G116" s="147">
        <f>G117+G118</f>
        <v>531.77111</v>
      </c>
      <c r="H116" s="147">
        <f>H117+H118</f>
        <v>478.59400000000005</v>
      </c>
      <c r="I116" s="249">
        <f t="shared" si="2"/>
        <v>90.00000018805085</v>
      </c>
    </row>
    <row r="117" spans="1:9" ht="18" customHeight="1">
      <c r="A117" s="178"/>
      <c r="B117" s="72" t="s">
        <v>179</v>
      </c>
      <c r="C117" s="146" t="s">
        <v>389</v>
      </c>
      <c r="D117" s="146" t="s">
        <v>306</v>
      </c>
      <c r="E117" s="146" t="s">
        <v>153</v>
      </c>
      <c r="F117" s="146" t="s">
        <v>182</v>
      </c>
      <c r="G117" s="147">
        <v>118.636</v>
      </c>
      <c r="H117" s="147">
        <v>118.636</v>
      </c>
      <c r="I117" s="249">
        <f t="shared" si="2"/>
        <v>100</v>
      </c>
    </row>
    <row r="118" spans="1:9" ht="18" customHeight="1">
      <c r="A118" s="178"/>
      <c r="B118" s="72" t="s">
        <v>180</v>
      </c>
      <c r="C118" s="146" t="s">
        <v>389</v>
      </c>
      <c r="D118" s="146" t="s">
        <v>306</v>
      </c>
      <c r="E118" s="146" t="s">
        <v>153</v>
      </c>
      <c r="F118" s="146" t="s">
        <v>183</v>
      </c>
      <c r="G118" s="147">
        <v>413.13511</v>
      </c>
      <c r="H118" s="147">
        <v>359.958</v>
      </c>
      <c r="I118" s="249">
        <f t="shared" si="2"/>
        <v>87.12839729356337</v>
      </c>
    </row>
    <row r="119" spans="1:9" ht="83.25" customHeight="1">
      <c r="A119" s="178"/>
      <c r="B119" s="71" t="s">
        <v>154</v>
      </c>
      <c r="C119" s="146" t="s">
        <v>389</v>
      </c>
      <c r="D119" s="146" t="s">
        <v>306</v>
      </c>
      <c r="E119" s="146" t="s">
        <v>71</v>
      </c>
      <c r="F119" s="146"/>
      <c r="G119" s="147">
        <f>G120+G121</f>
        <v>4785.9400000000005</v>
      </c>
      <c r="H119" s="147">
        <f>H120+H121</f>
        <v>4785.9400000000005</v>
      </c>
      <c r="I119" s="249">
        <f t="shared" si="2"/>
        <v>100</v>
      </c>
    </row>
    <row r="120" spans="1:9" ht="26.25" customHeight="1">
      <c r="A120" s="178"/>
      <c r="B120" s="72" t="s">
        <v>179</v>
      </c>
      <c r="C120" s="146" t="s">
        <v>389</v>
      </c>
      <c r="D120" s="146" t="s">
        <v>306</v>
      </c>
      <c r="E120" s="146" t="s">
        <v>71</v>
      </c>
      <c r="F120" s="146" t="s">
        <v>182</v>
      </c>
      <c r="G120" s="147">
        <v>1186.364</v>
      </c>
      <c r="H120" s="147">
        <v>1186.364</v>
      </c>
      <c r="I120" s="249">
        <f t="shared" si="2"/>
        <v>100</v>
      </c>
    </row>
    <row r="121" spans="1:9" ht="22.5" customHeight="1">
      <c r="A121" s="178"/>
      <c r="B121" s="72" t="s">
        <v>180</v>
      </c>
      <c r="C121" s="146" t="s">
        <v>389</v>
      </c>
      <c r="D121" s="146" t="s">
        <v>306</v>
      </c>
      <c r="E121" s="146" t="s">
        <v>71</v>
      </c>
      <c r="F121" s="146" t="s">
        <v>183</v>
      </c>
      <c r="G121" s="147">
        <v>3599.576</v>
      </c>
      <c r="H121" s="147">
        <v>3599.576</v>
      </c>
      <c r="I121" s="249">
        <f t="shared" si="2"/>
        <v>100</v>
      </c>
    </row>
    <row r="122" spans="1:9" ht="18.75" customHeight="1">
      <c r="A122" s="178"/>
      <c r="B122" s="71" t="s">
        <v>77</v>
      </c>
      <c r="C122" s="137" t="s">
        <v>389</v>
      </c>
      <c r="D122" s="137" t="s">
        <v>306</v>
      </c>
      <c r="E122" s="146" t="s">
        <v>78</v>
      </c>
      <c r="F122" s="146"/>
      <c r="G122" s="147">
        <f>G123</f>
        <v>4000</v>
      </c>
      <c r="H122" s="147">
        <f>H124</f>
        <v>4000</v>
      </c>
      <c r="I122" s="249">
        <f t="shared" si="2"/>
        <v>100</v>
      </c>
    </row>
    <row r="123" spans="1:9" ht="30.75" customHeight="1">
      <c r="A123" s="178"/>
      <c r="B123" s="71" t="s">
        <v>439</v>
      </c>
      <c r="C123" s="137" t="s">
        <v>389</v>
      </c>
      <c r="D123" s="137" t="s">
        <v>306</v>
      </c>
      <c r="E123" s="146" t="s">
        <v>440</v>
      </c>
      <c r="F123" s="146"/>
      <c r="G123" s="147">
        <f>G124</f>
        <v>4000</v>
      </c>
      <c r="H123" s="147">
        <f>H122</f>
        <v>4000</v>
      </c>
      <c r="I123" s="249">
        <f t="shared" si="2"/>
        <v>100</v>
      </c>
    </row>
    <row r="124" spans="1:9" ht="32.25" customHeight="1">
      <c r="A124" s="178"/>
      <c r="B124" s="72" t="s">
        <v>179</v>
      </c>
      <c r="C124" s="137" t="s">
        <v>389</v>
      </c>
      <c r="D124" s="137" t="s">
        <v>306</v>
      </c>
      <c r="E124" s="146" t="s">
        <v>440</v>
      </c>
      <c r="F124" s="146" t="s">
        <v>182</v>
      </c>
      <c r="G124" s="147">
        <v>4000</v>
      </c>
      <c r="H124" s="147">
        <v>4000</v>
      </c>
      <c r="I124" s="249">
        <f t="shared" si="2"/>
        <v>100</v>
      </c>
    </row>
    <row r="125" spans="1:9" ht="32.25" customHeight="1">
      <c r="A125" s="178"/>
      <c r="B125" s="71" t="s">
        <v>501</v>
      </c>
      <c r="C125" s="137" t="s">
        <v>389</v>
      </c>
      <c r="D125" s="137" t="s">
        <v>306</v>
      </c>
      <c r="E125" s="146" t="s">
        <v>502</v>
      </c>
      <c r="F125" s="146"/>
      <c r="G125" s="147">
        <f>G126+G127</f>
        <v>1207.35604</v>
      </c>
      <c r="H125" s="147">
        <f>H126+H127</f>
        <v>1207.35604</v>
      </c>
      <c r="I125" s="249">
        <f t="shared" si="2"/>
        <v>100</v>
      </c>
    </row>
    <row r="126" spans="1:9" ht="32.25" customHeight="1">
      <c r="A126" s="178"/>
      <c r="B126" s="72" t="s">
        <v>179</v>
      </c>
      <c r="C126" s="137" t="s">
        <v>389</v>
      </c>
      <c r="D126" s="137" t="s">
        <v>306</v>
      </c>
      <c r="E126" s="146" t="s">
        <v>502</v>
      </c>
      <c r="F126" s="146" t="s">
        <v>182</v>
      </c>
      <c r="G126" s="147">
        <v>1182.72875</v>
      </c>
      <c r="H126" s="147">
        <v>1182.72875</v>
      </c>
      <c r="I126" s="249">
        <f t="shared" si="2"/>
        <v>100</v>
      </c>
    </row>
    <row r="127" spans="1:9" ht="24.75" customHeight="1">
      <c r="A127" s="178"/>
      <c r="B127" s="72" t="s">
        <v>180</v>
      </c>
      <c r="C127" s="137" t="s">
        <v>389</v>
      </c>
      <c r="D127" s="137" t="s">
        <v>306</v>
      </c>
      <c r="E127" s="146" t="s">
        <v>502</v>
      </c>
      <c r="F127" s="146" t="s">
        <v>183</v>
      </c>
      <c r="G127" s="147">
        <v>24.62729</v>
      </c>
      <c r="H127" s="147">
        <v>24.62729</v>
      </c>
      <c r="I127" s="249">
        <f t="shared" si="2"/>
        <v>100</v>
      </c>
    </row>
    <row r="128" spans="1:9" ht="24" customHeight="1">
      <c r="A128" s="205" t="s">
        <v>374</v>
      </c>
      <c r="B128" s="188" t="s">
        <v>92</v>
      </c>
      <c r="C128" s="142" t="s">
        <v>91</v>
      </c>
      <c r="D128" s="137"/>
      <c r="E128" s="146"/>
      <c r="F128" s="146"/>
      <c r="G128" s="145">
        <f>G129+G140+G156</f>
        <v>86300.85880999999</v>
      </c>
      <c r="H128" s="145">
        <f>H129+H140+H156</f>
        <v>82471.98181999999</v>
      </c>
      <c r="I128" s="248">
        <f t="shared" si="2"/>
        <v>95.56333848492787</v>
      </c>
    </row>
    <row r="129" spans="1:9" ht="19.5" customHeight="1">
      <c r="A129" s="178"/>
      <c r="B129" s="180" t="s">
        <v>73</v>
      </c>
      <c r="C129" s="143" t="s">
        <v>91</v>
      </c>
      <c r="D129" s="143" t="s">
        <v>386</v>
      </c>
      <c r="E129" s="144"/>
      <c r="F129" s="144"/>
      <c r="G129" s="145">
        <f>G130</f>
        <v>19742.665869999997</v>
      </c>
      <c r="H129" s="145">
        <f>H131+H133+H136+H138</f>
        <v>18551.690029999998</v>
      </c>
      <c r="I129" s="248">
        <f t="shared" si="2"/>
        <v>93.96750242423062</v>
      </c>
    </row>
    <row r="130" spans="1:9" ht="20.25" customHeight="1">
      <c r="A130" s="178"/>
      <c r="B130" s="181" t="s">
        <v>77</v>
      </c>
      <c r="C130" s="137" t="s">
        <v>91</v>
      </c>
      <c r="D130" s="137" t="s">
        <v>386</v>
      </c>
      <c r="E130" s="146" t="s">
        <v>78</v>
      </c>
      <c r="F130" s="146"/>
      <c r="G130" s="147">
        <f>G131+G133+G136+G138</f>
        <v>19742.665869999997</v>
      </c>
      <c r="H130" s="147">
        <f>H129</f>
        <v>18551.690029999998</v>
      </c>
      <c r="I130" s="249">
        <f t="shared" si="2"/>
        <v>93.96750242423062</v>
      </c>
    </row>
    <row r="131" spans="1:9" ht="47.25" customHeight="1">
      <c r="A131" s="178"/>
      <c r="B131" s="71" t="s">
        <v>441</v>
      </c>
      <c r="C131" s="137" t="s">
        <v>91</v>
      </c>
      <c r="D131" s="137" t="s">
        <v>386</v>
      </c>
      <c r="E131" s="146" t="s">
        <v>442</v>
      </c>
      <c r="F131" s="146"/>
      <c r="G131" s="147">
        <f>G132</f>
        <v>1500</v>
      </c>
      <c r="H131" s="147">
        <f>H132</f>
        <v>1500</v>
      </c>
      <c r="I131" s="249">
        <f t="shared" si="2"/>
        <v>100</v>
      </c>
    </row>
    <row r="132" spans="1:9" ht="18.75" customHeight="1">
      <c r="A132" s="178"/>
      <c r="B132" s="72" t="s">
        <v>180</v>
      </c>
      <c r="C132" s="137" t="s">
        <v>91</v>
      </c>
      <c r="D132" s="137" t="s">
        <v>386</v>
      </c>
      <c r="E132" s="146" t="s">
        <v>442</v>
      </c>
      <c r="F132" s="146" t="s">
        <v>183</v>
      </c>
      <c r="G132" s="147">
        <v>1500</v>
      </c>
      <c r="H132" s="147">
        <v>1500</v>
      </c>
      <c r="I132" s="249">
        <f t="shared" si="2"/>
        <v>100</v>
      </c>
    </row>
    <row r="133" spans="1:9" ht="19.5" customHeight="1">
      <c r="A133" s="178"/>
      <c r="B133" s="186" t="s">
        <v>102</v>
      </c>
      <c r="C133" s="137" t="s">
        <v>91</v>
      </c>
      <c r="D133" s="137" t="s">
        <v>386</v>
      </c>
      <c r="E133" s="146" t="s">
        <v>443</v>
      </c>
      <c r="F133" s="155"/>
      <c r="G133" s="147">
        <f>G134+G135</f>
        <v>16698.6753</v>
      </c>
      <c r="H133" s="147">
        <f>H134+H135</f>
        <v>15897.945459999999</v>
      </c>
      <c r="I133" s="249">
        <f t="shared" si="2"/>
        <v>95.20483016997161</v>
      </c>
    </row>
    <row r="134" spans="1:9" ht="30" customHeight="1">
      <c r="A134" s="178"/>
      <c r="B134" s="72" t="s">
        <v>179</v>
      </c>
      <c r="C134" s="137" t="s">
        <v>91</v>
      </c>
      <c r="D134" s="137" t="s">
        <v>386</v>
      </c>
      <c r="E134" s="146" t="s">
        <v>443</v>
      </c>
      <c r="F134" s="146" t="s">
        <v>182</v>
      </c>
      <c r="G134" s="147">
        <v>2322.47188</v>
      </c>
      <c r="H134" s="147">
        <v>1521.74204</v>
      </c>
      <c r="I134" s="249">
        <f t="shared" si="2"/>
        <v>65.5225173275295</v>
      </c>
    </row>
    <row r="135" spans="1:9" ht="21" customHeight="1">
      <c r="A135" s="178"/>
      <c r="B135" s="72" t="s">
        <v>180</v>
      </c>
      <c r="C135" s="137" t="s">
        <v>91</v>
      </c>
      <c r="D135" s="137" t="s">
        <v>386</v>
      </c>
      <c r="E135" s="146" t="s">
        <v>443</v>
      </c>
      <c r="F135" s="146" t="s">
        <v>183</v>
      </c>
      <c r="G135" s="147">
        <v>14376.20342</v>
      </c>
      <c r="H135" s="147">
        <v>14376.20342</v>
      </c>
      <c r="I135" s="249">
        <f t="shared" si="2"/>
        <v>100</v>
      </c>
    </row>
    <row r="136" spans="1:9" ht="37.5" customHeight="1">
      <c r="A136" s="178"/>
      <c r="B136" s="72" t="s">
        <v>235</v>
      </c>
      <c r="C136" s="137" t="s">
        <v>91</v>
      </c>
      <c r="D136" s="137" t="s">
        <v>386</v>
      </c>
      <c r="E136" s="146" t="s">
        <v>349</v>
      </c>
      <c r="F136" s="146"/>
      <c r="G136" s="147">
        <f>G137</f>
        <v>500</v>
      </c>
      <c r="H136" s="147">
        <f>H137</f>
        <v>109.754</v>
      </c>
      <c r="I136" s="249">
        <f t="shared" si="2"/>
        <v>21.9508</v>
      </c>
    </row>
    <row r="137" spans="1:9" ht="35.25" customHeight="1">
      <c r="A137" s="178"/>
      <c r="B137" s="183" t="s">
        <v>236</v>
      </c>
      <c r="C137" s="137" t="s">
        <v>91</v>
      </c>
      <c r="D137" s="137" t="s">
        <v>386</v>
      </c>
      <c r="E137" s="146" t="s">
        <v>349</v>
      </c>
      <c r="F137" s="146" t="s">
        <v>237</v>
      </c>
      <c r="G137" s="147">
        <v>500</v>
      </c>
      <c r="H137" s="147">
        <v>109.754</v>
      </c>
      <c r="I137" s="249">
        <f t="shared" si="2"/>
        <v>21.9508</v>
      </c>
    </row>
    <row r="138" spans="1:9" ht="30" customHeight="1">
      <c r="A138" s="178"/>
      <c r="B138" s="183" t="s">
        <v>553</v>
      </c>
      <c r="C138" s="137" t="s">
        <v>91</v>
      </c>
      <c r="D138" s="137" t="s">
        <v>386</v>
      </c>
      <c r="E138" s="146" t="s">
        <v>350</v>
      </c>
      <c r="F138" s="146"/>
      <c r="G138" s="147">
        <f>G139</f>
        <v>1043.99057</v>
      </c>
      <c r="H138" s="147">
        <f>H139</f>
        <v>1043.99057</v>
      </c>
      <c r="I138" s="249">
        <f t="shared" si="2"/>
        <v>100</v>
      </c>
    </row>
    <row r="139" spans="1:9" ht="30" customHeight="1">
      <c r="A139" s="178"/>
      <c r="B139" s="72" t="s">
        <v>179</v>
      </c>
      <c r="C139" s="137" t="s">
        <v>91</v>
      </c>
      <c r="D139" s="137" t="s">
        <v>386</v>
      </c>
      <c r="E139" s="146" t="s">
        <v>350</v>
      </c>
      <c r="F139" s="146" t="s">
        <v>182</v>
      </c>
      <c r="G139" s="147">
        <v>1043.99057</v>
      </c>
      <c r="H139" s="147">
        <v>1043.99057</v>
      </c>
      <c r="I139" s="249">
        <f t="shared" si="2"/>
        <v>100</v>
      </c>
    </row>
    <row r="140" spans="1:9" ht="23.25" customHeight="1">
      <c r="A140" s="178"/>
      <c r="B140" s="180" t="s">
        <v>43</v>
      </c>
      <c r="C140" s="143" t="s">
        <v>91</v>
      </c>
      <c r="D140" s="143" t="s">
        <v>387</v>
      </c>
      <c r="E140" s="144"/>
      <c r="F140" s="144"/>
      <c r="G140" s="145">
        <f>G141+G144+G147+G150</f>
        <v>53285.5036</v>
      </c>
      <c r="H140" s="145">
        <f>H141+H144+H147+H151+H153</f>
        <v>51464.156749999995</v>
      </c>
      <c r="I140" s="248">
        <f t="shared" si="2"/>
        <v>96.58190928686278</v>
      </c>
    </row>
    <row r="141" spans="1:9" ht="84" customHeight="1">
      <c r="A141" s="178"/>
      <c r="B141" s="71" t="s">
        <v>156</v>
      </c>
      <c r="C141" s="137" t="s">
        <v>91</v>
      </c>
      <c r="D141" s="137" t="s">
        <v>387</v>
      </c>
      <c r="E141" s="146" t="s">
        <v>351</v>
      </c>
      <c r="F141" s="144"/>
      <c r="G141" s="147">
        <f>G142+G143</f>
        <v>12260.241730000002</v>
      </c>
      <c r="H141" s="147">
        <f>H142+H143</f>
        <v>12258.258989999998</v>
      </c>
      <c r="I141" s="249">
        <f t="shared" si="2"/>
        <v>99.9838278881961</v>
      </c>
    </row>
    <row r="142" spans="1:9" ht="34.5" customHeight="1">
      <c r="A142" s="178"/>
      <c r="B142" s="72" t="s">
        <v>179</v>
      </c>
      <c r="C142" s="137" t="s">
        <v>91</v>
      </c>
      <c r="D142" s="137" t="s">
        <v>387</v>
      </c>
      <c r="E142" s="146" t="s">
        <v>352</v>
      </c>
      <c r="F142" s="146" t="s">
        <v>182</v>
      </c>
      <c r="G142" s="147">
        <v>12040.14873</v>
      </c>
      <c r="H142" s="147">
        <v>12040.14173</v>
      </c>
      <c r="I142" s="249">
        <f t="shared" si="2"/>
        <v>99.99994186118329</v>
      </c>
    </row>
    <row r="143" spans="1:9" ht="33.75" customHeight="1">
      <c r="A143" s="178"/>
      <c r="B143" s="72" t="s">
        <v>179</v>
      </c>
      <c r="C143" s="146" t="s">
        <v>91</v>
      </c>
      <c r="D143" s="146" t="s">
        <v>387</v>
      </c>
      <c r="E143" s="146" t="s">
        <v>353</v>
      </c>
      <c r="F143" s="146" t="s">
        <v>182</v>
      </c>
      <c r="G143" s="147">
        <v>220.093</v>
      </c>
      <c r="H143" s="147">
        <v>218.11726</v>
      </c>
      <c r="I143" s="249">
        <f t="shared" si="2"/>
        <v>99.10231583921342</v>
      </c>
    </row>
    <row r="144" spans="1:9" ht="72.75" customHeight="1">
      <c r="A144" s="178"/>
      <c r="B144" s="71" t="s">
        <v>554</v>
      </c>
      <c r="C144" s="137" t="s">
        <v>91</v>
      </c>
      <c r="D144" s="137" t="s">
        <v>387</v>
      </c>
      <c r="E144" s="146" t="s">
        <v>354</v>
      </c>
      <c r="F144" s="144"/>
      <c r="G144" s="147">
        <f>G145+G146</f>
        <v>409.184</v>
      </c>
      <c r="H144" s="147">
        <f>H145+H146</f>
        <v>409.184</v>
      </c>
      <c r="I144" s="249">
        <f t="shared" si="2"/>
        <v>100</v>
      </c>
    </row>
    <row r="145" spans="1:9" ht="23.25" customHeight="1">
      <c r="A145" s="178"/>
      <c r="B145" s="72" t="s">
        <v>180</v>
      </c>
      <c r="C145" s="137" t="s">
        <v>91</v>
      </c>
      <c r="D145" s="137" t="s">
        <v>387</v>
      </c>
      <c r="E145" s="146" t="s">
        <v>355</v>
      </c>
      <c r="F145" s="146" t="s">
        <v>183</v>
      </c>
      <c r="G145" s="147">
        <v>401</v>
      </c>
      <c r="H145" s="147">
        <v>401</v>
      </c>
      <c r="I145" s="249">
        <f t="shared" si="2"/>
        <v>100</v>
      </c>
    </row>
    <row r="146" spans="1:9" ht="19.5" customHeight="1">
      <c r="A146" s="178"/>
      <c r="B146" s="72" t="s">
        <v>180</v>
      </c>
      <c r="C146" s="146" t="s">
        <v>91</v>
      </c>
      <c r="D146" s="146" t="s">
        <v>387</v>
      </c>
      <c r="E146" s="146" t="s">
        <v>356</v>
      </c>
      <c r="F146" s="146" t="s">
        <v>183</v>
      </c>
      <c r="G146" s="147">
        <v>8.184</v>
      </c>
      <c r="H146" s="147">
        <v>8.184</v>
      </c>
      <c r="I146" s="249">
        <f aca="true" t="shared" si="3" ref="I146:I209">H146/G146*100</f>
        <v>100</v>
      </c>
    </row>
    <row r="147" spans="1:9" ht="94.5" customHeight="1">
      <c r="A147" s="178"/>
      <c r="B147" s="72" t="s">
        <v>448</v>
      </c>
      <c r="C147" s="137" t="s">
        <v>91</v>
      </c>
      <c r="D147" s="137" t="s">
        <v>387</v>
      </c>
      <c r="E147" s="146" t="s">
        <v>357</v>
      </c>
      <c r="F147" s="146"/>
      <c r="G147" s="147">
        <f>G148</f>
        <v>23849.1939</v>
      </c>
      <c r="H147" s="147">
        <f>H148</f>
        <v>23849.1939</v>
      </c>
      <c r="I147" s="249">
        <f t="shared" si="3"/>
        <v>100</v>
      </c>
    </row>
    <row r="148" spans="1:9" ht="30" customHeight="1">
      <c r="A148" s="178"/>
      <c r="B148" s="72" t="s">
        <v>449</v>
      </c>
      <c r="C148" s="137" t="s">
        <v>91</v>
      </c>
      <c r="D148" s="137" t="s">
        <v>387</v>
      </c>
      <c r="E148" s="146" t="s">
        <v>357</v>
      </c>
      <c r="F148" s="146" t="s">
        <v>237</v>
      </c>
      <c r="G148" s="147">
        <f>G149</f>
        <v>23849.1939</v>
      </c>
      <c r="H148" s="147">
        <f>H149</f>
        <v>23849.1939</v>
      </c>
      <c r="I148" s="249">
        <f t="shared" si="3"/>
        <v>100</v>
      </c>
    </row>
    <row r="149" spans="1:9" ht="21" customHeight="1">
      <c r="A149" s="178"/>
      <c r="B149" s="72" t="s">
        <v>450</v>
      </c>
      <c r="C149" s="137" t="s">
        <v>91</v>
      </c>
      <c r="D149" s="137" t="s">
        <v>387</v>
      </c>
      <c r="E149" s="146" t="s">
        <v>357</v>
      </c>
      <c r="F149" s="146" t="s">
        <v>237</v>
      </c>
      <c r="G149" s="147">
        <v>23849.1939</v>
      </c>
      <c r="H149" s="147">
        <v>23849.1939</v>
      </c>
      <c r="I149" s="249">
        <f t="shared" si="3"/>
        <v>100</v>
      </c>
    </row>
    <row r="150" spans="1:9" ht="21" customHeight="1">
      <c r="A150" s="178"/>
      <c r="B150" s="71" t="s">
        <v>77</v>
      </c>
      <c r="C150" s="137" t="s">
        <v>91</v>
      </c>
      <c r="D150" s="137" t="s">
        <v>387</v>
      </c>
      <c r="E150" s="146" t="s">
        <v>465</v>
      </c>
      <c r="F150" s="146"/>
      <c r="G150" s="147">
        <f>G151+G153</f>
        <v>16766.88397</v>
      </c>
      <c r="H150" s="147"/>
      <c r="I150" s="249">
        <f t="shared" si="3"/>
        <v>0</v>
      </c>
    </row>
    <row r="151" spans="1:9" ht="35.25" customHeight="1">
      <c r="A151" s="178"/>
      <c r="B151" s="183" t="s">
        <v>155</v>
      </c>
      <c r="C151" s="137" t="s">
        <v>91</v>
      </c>
      <c r="D151" s="137" t="s">
        <v>387</v>
      </c>
      <c r="E151" s="146" t="s">
        <v>358</v>
      </c>
      <c r="F151" s="146"/>
      <c r="G151" s="147">
        <f>G152</f>
        <v>146.21919</v>
      </c>
      <c r="H151" s="147">
        <f>H152</f>
        <v>146.21919</v>
      </c>
      <c r="I151" s="249">
        <f t="shared" si="3"/>
        <v>100</v>
      </c>
    </row>
    <row r="152" spans="1:9" ht="31.5" customHeight="1">
      <c r="A152" s="178"/>
      <c r="B152" s="72" t="s">
        <v>179</v>
      </c>
      <c r="C152" s="137" t="s">
        <v>91</v>
      </c>
      <c r="D152" s="137" t="s">
        <v>387</v>
      </c>
      <c r="E152" s="146" t="s">
        <v>358</v>
      </c>
      <c r="F152" s="146" t="s">
        <v>182</v>
      </c>
      <c r="G152" s="147">
        <v>146.21919</v>
      </c>
      <c r="H152" s="147">
        <v>146.21919</v>
      </c>
      <c r="I152" s="249">
        <f t="shared" si="3"/>
        <v>100</v>
      </c>
    </row>
    <row r="153" spans="1:9" ht="30" customHeight="1">
      <c r="A153" s="178"/>
      <c r="B153" s="71" t="s">
        <v>476</v>
      </c>
      <c r="C153" s="137" t="s">
        <v>91</v>
      </c>
      <c r="D153" s="137" t="s">
        <v>387</v>
      </c>
      <c r="E153" s="146" t="s">
        <v>444</v>
      </c>
      <c r="F153" s="146"/>
      <c r="G153" s="147">
        <f>G154+G155</f>
        <v>16620.66478</v>
      </c>
      <c r="H153" s="147">
        <f>H154+H155</f>
        <v>14801.30067</v>
      </c>
      <c r="I153" s="249">
        <f t="shared" si="3"/>
        <v>89.05360204250508</v>
      </c>
    </row>
    <row r="154" spans="1:9" ht="31.5" customHeight="1">
      <c r="A154" s="178"/>
      <c r="B154" s="72" t="s">
        <v>179</v>
      </c>
      <c r="C154" s="137" t="s">
        <v>91</v>
      </c>
      <c r="D154" s="137" t="s">
        <v>387</v>
      </c>
      <c r="E154" s="146" t="s">
        <v>444</v>
      </c>
      <c r="F154" s="146" t="s">
        <v>182</v>
      </c>
      <c r="G154" s="147">
        <v>13650.66478</v>
      </c>
      <c r="H154" s="147">
        <v>11831.30067</v>
      </c>
      <c r="I154" s="249">
        <f t="shared" si="3"/>
        <v>86.67197430072707</v>
      </c>
    </row>
    <row r="155" spans="1:9" ht="21" customHeight="1">
      <c r="A155" s="178"/>
      <c r="B155" s="72" t="s">
        <v>180</v>
      </c>
      <c r="C155" s="137" t="s">
        <v>91</v>
      </c>
      <c r="D155" s="137" t="s">
        <v>387</v>
      </c>
      <c r="E155" s="146" t="s">
        <v>444</v>
      </c>
      <c r="F155" s="146" t="s">
        <v>183</v>
      </c>
      <c r="G155" s="147">
        <v>2970</v>
      </c>
      <c r="H155" s="147">
        <v>2970</v>
      </c>
      <c r="I155" s="249">
        <f t="shared" si="3"/>
        <v>100</v>
      </c>
    </row>
    <row r="156" spans="1:9" ht="19.5" customHeight="1">
      <c r="A156" s="189"/>
      <c r="B156" s="179" t="s">
        <v>45</v>
      </c>
      <c r="C156" s="143" t="s">
        <v>91</v>
      </c>
      <c r="D156" s="143" t="s">
        <v>388</v>
      </c>
      <c r="E156" s="144"/>
      <c r="F156" s="144"/>
      <c r="G156" s="145">
        <f>G157+G162</f>
        <v>13272.68934</v>
      </c>
      <c r="H156" s="145">
        <f>H157+H162</f>
        <v>12456.135040000001</v>
      </c>
      <c r="I156" s="248">
        <f t="shared" si="3"/>
        <v>93.84786097916762</v>
      </c>
    </row>
    <row r="157" spans="1:9" ht="83.25" customHeight="1">
      <c r="A157" s="189"/>
      <c r="B157" s="71" t="s">
        <v>451</v>
      </c>
      <c r="C157" s="146" t="s">
        <v>91</v>
      </c>
      <c r="D157" s="146" t="s">
        <v>388</v>
      </c>
      <c r="E157" s="146" t="s">
        <v>359</v>
      </c>
      <c r="F157" s="146"/>
      <c r="G157" s="147">
        <f>G158+G159+G160+G161</f>
        <v>7772.68934</v>
      </c>
      <c r="H157" s="147">
        <f>H158+H159+H160+H161</f>
        <v>7172.689069999999</v>
      </c>
      <c r="I157" s="249">
        <f t="shared" si="3"/>
        <v>92.28066060851982</v>
      </c>
    </row>
    <row r="158" spans="1:9" ht="30" customHeight="1">
      <c r="A158" s="189"/>
      <c r="B158" s="72" t="s">
        <v>179</v>
      </c>
      <c r="C158" s="146" t="s">
        <v>91</v>
      </c>
      <c r="D158" s="146" t="s">
        <v>388</v>
      </c>
      <c r="E158" s="146" t="s">
        <v>71</v>
      </c>
      <c r="F158" s="146" t="s">
        <v>182</v>
      </c>
      <c r="G158" s="147">
        <v>4596.686</v>
      </c>
      <c r="H158" s="147">
        <v>4051.231</v>
      </c>
      <c r="I158" s="249">
        <f t="shared" si="3"/>
        <v>88.13373373774064</v>
      </c>
    </row>
    <row r="159" spans="1:9" ht="18" customHeight="1">
      <c r="A159" s="189"/>
      <c r="B159" s="72" t="s">
        <v>180</v>
      </c>
      <c r="C159" s="146" t="s">
        <v>91</v>
      </c>
      <c r="D159" s="146" t="s">
        <v>388</v>
      </c>
      <c r="E159" s="146" t="s">
        <v>71</v>
      </c>
      <c r="F159" s="146" t="s">
        <v>183</v>
      </c>
      <c r="G159" s="147">
        <v>2280.41027</v>
      </c>
      <c r="H159" s="147">
        <v>2280.41027</v>
      </c>
      <c r="I159" s="249">
        <f t="shared" si="3"/>
        <v>100</v>
      </c>
    </row>
    <row r="160" spans="1:9" ht="28.5" customHeight="1">
      <c r="A160" s="189"/>
      <c r="B160" s="72" t="s">
        <v>179</v>
      </c>
      <c r="C160" s="146" t="s">
        <v>91</v>
      </c>
      <c r="D160" s="146" t="s">
        <v>388</v>
      </c>
      <c r="E160" s="146" t="s">
        <v>240</v>
      </c>
      <c r="F160" s="146" t="s">
        <v>182</v>
      </c>
      <c r="G160" s="147">
        <v>667.55207</v>
      </c>
      <c r="H160" s="147">
        <v>613.00707</v>
      </c>
      <c r="I160" s="249">
        <f t="shared" si="3"/>
        <v>91.82910181073966</v>
      </c>
    </row>
    <row r="161" spans="1:9" ht="24" customHeight="1">
      <c r="A161" s="189"/>
      <c r="B161" s="72" t="s">
        <v>180</v>
      </c>
      <c r="C161" s="146" t="s">
        <v>91</v>
      </c>
      <c r="D161" s="146" t="s">
        <v>388</v>
      </c>
      <c r="E161" s="146" t="s">
        <v>240</v>
      </c>
      <c r="F161" s="146" t="s">
        <v>183</v>
      </c>
      <c r="G161" s="147">
        <v>228.041</v>
      </c>
      <c r="H161" s="147">
        <v>228.04073</v>
      </c>
      <c r="I161" s="249">
        <f t="shared" si="3"/>
        <v>99.99988160023855</v>
      </c>
    </row>
    <row r="162" spans="1:9" ht="24" customHeight="1">
      <c r="A162" s="189"/>
      <c r="B162" s="181" t="s">
        <v>77</v>
      </c>
      <c r="C162" s="137" t="s">
        <v>91</v>
      </c>
      <c r="D162" s="137" t="s">
        <v>388</v>
      </c>
      <c r="E162" s="146" t="s">
        <v>465</v>
      </c>
      <c r="F162" s="146"/>
      <c r="G162" s="147">
        <f>G163+G165</f>
        <v>5500</v>
      </c>
      <c r="H162" s="147">
        <f>H163+H165</f>
        <v>5283.445970000001</v>
      </c>
      <c r="I162" s="249">
        <f t="shared" si="3"/>
        <v>96.06265400000001</v>
      </c>
    </row>
    <row r="163" spans="1:9" ht="21" customHeight="1">
      <c r="A163" s="178"/>
      <c r="B163" s="190" t="s">
        <v>445</v>
      </c>
      <c r="C163" s="137" t="s">
        <v>91</v>
      </c>
      <c r="D163" s="137" t="s">
        <v>388</v>
      </c>
      <c r="E163" s="146" t="s">
        <v>446</v>
      </c>
      <c r="F163" s="146"/>
      <c r="G163" s="147">
        <f>G164</f>
        <v>1500</v>
      </c>
      <c r="H163" s="147">
        <f>H164</f>
        <v>1500</v>
      </c>
      <c r="I163" s="249">
        <f t="shared" si="3"/>
        <v>100</v>
      </c>
    </row>
    <row r="164" spans="1:9" ht="29.25" customHeight="1">
      <c r="A164" s="178"/>
      <c r="B164" s="72" t="s">
        <v>179</v>
      </c>
      <c r="C164" s="137" t="s">
        <v>91</v>
      </c>
      <c r="D164" s="137" t="s">
        <v>388</v>
      </c>
      <c r="E164" s="146" t="s">
        <v>446</v>
      </c>
      <c r="F164" s="146" t="s">
        <v>182</v>
      </c>
      <c r="G164" s="147">
        <v>1500</v>
      </c>
      <c r="H164" s="147">
        <v>1500</v>
      </c>
      <c r="I164" s="249">
        <f t="shared" si="3"/>
        <v>100</v>
      </c>
    </row>
    <row r="165" spans="1:9" ht="24" customHeight="1">
      <c r="A165" s="178"/>
      <c r="B165" s="186" t="s">
        <v>452</v>
      </c>
      <c r="C165" s="137" t="s">
        <v>91</v>
      </c>
      <c r="D165" s="137" t="s">
        <v>388</v>
      </c>
      <c r="E165" s="146" t="s">
        <v>447</v>
      </c>
      <c r="F165" s="146"/>
      <c r="G165" s="147">
        <f>G166+G167</f>
        <v>4000</v>
      </c>
      <c r="H165" s="147">
        <f>H166+H167</f>
        <v>3783.44597</v>
      </c>
      <c r="I165" s="249">
        <f t="shared" si="3"/>
        <v>94.58614925</v>
      </c>
    </row>
    <row r="166" spans="1:9" ht="30.75" customHeight="1">
      <c r="A166" s="178"/>
      <c r="B166" s="72" t="s">
        <v>179</v>
      </c>
      <c r="C166" s="137" t="s">
        <v>91</v>
      </c>
      <c r="D166" s="137" t="s">
        <v>388</v>
      </c>
      <c r="E166" s="146" t="s">
        <v>447</v>
      </c>
      <c r="F166" s="146" t="s">
        <v>182</v>
      </c>
      <c r="G166" s="147">
        <v>3250</v>
      </c>
      <c r="H166" s="147">
        <v>3033.44597</v>
      </c>
      <c r="I166" s="249">
        <f t="shared" si="3"/>
        <v>93.33679907692309</v>
      </c>
    </row>
    <row r="167" spans="1:9" ht="24" customHeight="1">
      <c r="A167" s="178"/>
      <c r="B167" s="72" t="s">
        <v>180</v>
      </c>
      <c r="C167" s="137" t="s">
        <v>91</v>
      </c>
      <c r="D167" s="137" t="s">
        <v>388</v>
      </c>
      <c r="E167" s="146" t="s">
        <v>447</v>
      </c>
      <c r="F167" s="146" t="s">
        <v>183</v>
      </c>
      <c r="G167" s="147">
        <v>750</v>
      </c>
      <c r="H167" s="147">
        <v>750</v>
      </c>
      <c r="I167" s="249">
        <f t="shared" si="3"/>
        <v>100</v>
      </c>
    </row>
    <row r="168" spans="1:9" ht="20.25" customHeight="1">
      <c r="A168" s="178" t="s">
        <v>376</v>
      </c>
      <c r="B168" s="188" t="s">
        <v>93</v>
      </c>
      <c r="C168" s="142" t="s">
        <v>302</v>
      </c>
      <c r="D168" s="146"/>
      <c r="E168" s="146"/>
      <c r="F168" s="146"/>
      <c r="G168" s="145">
        <f>G169+G183+G200+G207</f>
        <v>189214.65985999999</v>
      </c>
      <c r="H168" s="145">
        <f>H169+H183+H200+H207</f>
        <v>187065.73053000003</v>
      </c>
      <c r="I168" s="248">
        <f t="shared" si="3"/>
        <v>98.86429025552779</v>
      </c>
    </row>
    <row r="169" spans="1:9" ht="20.25" customHeight="1">
      <c r="A169" s="178"/>
      <c r="B169" s="179" t="s">
        <v>382</v>
      </c>
      <c r="C169" s="143" t="s">
        <v>302</v>
      </c>
      <c r="D169" s="143" t="s">
        <v>386</v>
      </c>
      <c r="E169" s="144"/>
      <c r="F169" s="144"/>
      <c r="G169" s="145">
        <f>G170</f>
        <v>87183.52747</v>
      </c>
      <c r="H169" s="145">
        <f>H170</f>
        <v>86787.35824</v>
      </c>
      <c r="I169" s="248">
        <f t="shared" si="3"/>
        <v>99.5455916484495</v>
      </c>
    </row>
    <row r="170" spans="1:9" ht="32.25" customHeight="1">
      <c r="A170" s="178"/>
      <c r="B170" s="181" t="s">
        <v>80</v>
      </c>
      <c r="C170" s="137" t="s">
        <v>302</v>
      </c>
      <c r="D170" s="137" t="s">
        <v>386</v>
      </c>
      <c r="E170" s="146" t="s">
        <v>81</v>
      </c>
      <c r="F170" s="146"/>
      <c r="G170" s="147">
        <f>G171</f>
        <v>87183.52747</v>
      </c>
      <c r="H170" s="147">
        <f>H171</f>
        <v>86787.35824</v>
      </c>
      <c r="I170" s="249">
        <f t="shared" si="3"/>
        <v>99.5455916484495</v>
      </c>
    </row>
    <row r="171" spans="1:9" ht="47.25" customHeight="1">
      <c r="A171" s="178"/>
      <c r="B171" s="181" t="s">
        <v>82</v>
      </c>
      <c r="C171" s="137" t="s">
        <v>302</v>
      </c>
      <c r="D171" s="137" t="s">
        <v>386</v>
      </c>
      <c r="E171" s="146" t="s">
        <v>84</v>
      </c>
      <c r="F171" s="146"/>
      <c r="G171" s="147">
        <f>G172+G174+G178+G180</f>
        <v>87183.52747</v>
      </c>
      <c r="H171" s="147">
        <f>H172+H174+H178+H180</f>
        <v>86787.35824</v>
      </c>
      <c r="I171" s="249">
        <f t="shared" si="3"/>
        <v>99.5455916484495</v>
      </c>
    </row>
    <row r="172" spans="1:9" ht="86.25" customHeight="1">
      <c r="A172" s="178"/>
      <c r="B172" s="181" t="s">
        <v>31</v>
      </c>
      <c r="C172" s="137" t="s">
        <v>302</v>
      </c>
      <c r="D172" s="137" t="s">
        <v>386</v>
      </c>
      <c r="E172" s="146" t="s">
        <v>453</v>
      </c>
      <c r="F172" s="146"/>
      <c r="G172" s="147">
        <f>G173</f>
        <v>143.53846</v>
      </c>
      <c r="H172" s="147">
        <f>H173</f>
        <v>143.53846</v>
      </c>
      <c r="I172" s="249">
        <f t="shared" si="3"/>
        <v>100</v>
      </c>
    </row>
    <row r="173" spans="1:9" ht="32.25" customHeight="1">
      <c r="A173" s="178"/>
      <c r="B173" s="72" t="s">
        <v>179</v>
      </c>
      <c r="C173" s="137" t="s">
        <v>302</v>
      </c>
      <c r="D173" s="137" t="s">
        <v>386</v>
      </c>
      <c r="E173" s="146" t="s">
        <v>453</v>
      </c>
      <c r="F173" s="146" t="s">
        <v>182</v>
      </c>
      <c r="G173" s="147">
        <v>143.53846</v>
      </c>
      <c r="H173" s="147">
        <v>143.53846</v>
      </c>
      <c r="I173" s="249">
        <f t="shared" si="3"/>
        <v>100</v>
      </c>
    </row>
    <row r="174" spans="1:9" ht="86.25" customHeight="1">
      <c r="A174" s="178"/>
      <c r="B174" s="71" t="s">
        <v>64</v>
      </c>
      <c r="C174" s="137" t="s">
        <v>302</v>
      </c>
      <c r="D174" s="137" t="s">
        <v>386</v>
      </c>
      <c r="E174" s="146" t="s">
        <v>65</v>
      </c>
      <c r="F174" s="146"/>
      <c r="G174" s="147">
        <f>G175+G176+G177</f>
        <v>63052.52747</v>
      </c>
      <c r="H174" s="147">
        <f>H175+H176+H177</f>
        <v>62656.38591999999</v>
      </c>
      <c r="I174" s="249">
        <f t="shared" si="3"/>
        <v>99.37172772306631</v>
      </c>
    </row>
    <row r="175" spans="1:9" ht="57" customHeight="1">
      <c r="A175" s="178"/>
      <c r="B175" s="72" t="s">
        <v>178</v>
      </c>
      <c r="C175" s="137" t="s">
        <v>302</v>
      </c>
      <c r="D175" s="137" t="s">
        <v>386</v>
      </c>
      <c r="E175" s="146" t="s">
        <v>65</v>
      </c>
      <c r="F175" s="146" t="s">
        <v>181</v>
      </c>
      <c r="G175" s="147">
        <v>34955.165</v>
      </c>
      <c r="H175" s="147">
        <v>34861.42769</v>
      </c>
      <c r="I175" s="249">
        <f t="shared" si="3"/>
        <v>99.73183559568378</v>
      </c>
    </row>
    <row r="176" spans="1:9" ht="30" customHeight="1">
      <c r="A176" s="178"/>
      <c r="B176" s="72" t="s">
        <v>179</v>
      </c>
      <c r="C176" s="137" t="s">
        <v>302</v>
      </c>
      <c r="D176" s="137" t="s">
        <v>386</v>
      </c>
      <c r="E176" s="146" t="s">
        <v>65</v>
      </c>
      <c r="F176" s="146" t="s">
        <v>182</v>
      </c>
      <c r="G176" s="147">
        <v>27209.22864</v>
      </c>
      <c r="H176" s="147">
        <v>26935.7631</v>
      </c>
      <c r="I176" s="249">
        <f t="shared" si="3"/>
        <v>98.99495298592191</v>
      </c>
    </row>
    <row r="177" spans="1:9" ht="20.25" customHeight="1">
      <c r="A177" s="178"/>
      <c r="B177" s="72" t="s">
        <v>180</v>
      </c>
      <c r="C177" s="137" t="s">
        <v>302</v>
      </c>
      <c r="D177" s="137" t="s">
        <v>386</v>
      </c>
      <c r="E177" s="146" t="s">
        <v>65</v>
      </c>
      <c r="F177" s="146" t="s">
        <v>183</v>
      </c>
      <c r="G177" s="147">
        <v>888.13383</v>
      </c>
      <c r="H177" s="147">
        <v>859.19513</v>
      </c>
      <c r="I177" s="249">
        <f t="shared" si="3"/>
        <v>96.74162845480167</v>
      </c>
    </row>
    <row r="178" spans="1:9" ht="42.75" customHeight="1">
      <c r="A178" s="178"/>
      <c r="B178" s="72" t="s">
        <v>454</v>
      </c>
      <c r="C178" s="137" t="s">
        <v>302</v>
      </c>
      <c r="D178" s="137" t="s">
        <v>386</v>
      </c>
      <c r="E178" s="146" t="s">
        <v>455</v>
      </c>
      <c r="F178" s="146"/>
      <c r="G178" s="147">
        <f>G179</f>
        <v>478.46154</v>
      </c>
      <c r="H178" s="147">
        <f>H179</f>
        <v>478.46154</v>
      </c>
      <c r="I178" s="249">
        <f t="shared" si="3"/>
        <v>100</v>
      </c>
    </row>
    <row r="179" spans="1:9" ht="31.5" customHeight="1">
      <c r="A179" s="178"/>
      <c r="B179" s="72" t="s">
        <v>179</v>
      </c>
      <c r="C179" s="137" t="s">
        <v>302</v>
      </c>
      <c r="D179" s="137" t="s">
        <v>386</v>
      </c>
      <c r="E179" s="146" t="s">
        <v>455</v>
      </c>
      <c r="F179" s="146" t="s">
        <v>182</v>
      </c>
      <c r="G179" s="147">
        <v>478.46154</v>
      </c>
      <c r="H179" s="147">
        <v>478.46154</v>
      </c>
      <c r="I179" s="249">
        <f t="shared" si="3"/>
        <v>100</v>
      </c>
    </row>
    <row r="180" spans="1:9" ht="96.75" customHeight="1">
      <c r="A180" s="178"/>
      <c r="B180" s="71" t="s">
        <v>66</v>
      </c>
      <c r="C180" s="137" t="s">
        <v>302</v>
      </c>
      <c r="D180" s="137" t="s">
        <v>386</v>
      </c>
      <c r="E180" s="146" t="s">
        <v>67</v>
      </c>
      <c r="F180" s="146"/>
      <c r="G180" s="147">
        <f>G181+G182</f>
        <v>23509</v>
      </c>
      <c r="H180" s="147">
        <f>H181+H182</f>
        <v>23508.97232</v>
      </c>
      <c r="I180" s="249">
        <f t="shared" si="3"/>
        <v>99.9998822578587</v>
      </c>
    </row>
    <row r="181" spans="1:9" ht="57.75" customHeight="1">
      <c r="A181" s="178"/>
      <c r="B181" s="72" t="s">
        <v>178</v>
      </c>
      <c r="C181" s="137" t="s">
        <v>302</v>
      </c>
      <c r="D181" s="137" t="s">
        <v>386</v>
      </c>
      <c r="E181" s="146" t="s">
        <v>67</v>
      </c>
      <c r="F181" s="146" t="s">
        <v>181</v>
      </c>
      <c r="G181" s="147">
        <v>22556.872</v>
      </c>
      <c r="H181" s="147">
        <v>22556.872</v>
      </c>
      <c r="I181" s="249">
        <f t="shared" si="3"/>
        <v>100</v>
      </c>
    </row>
    <row r="182" spans="1:9" ht="30" customHeight="1">
      <c r="A182" s="178"/>
      <c r="B182" s="72" t="s">
        <v>179</v>
      </c>
      <c r="C182" s="137" t="s">
        <v>302</v>
      </c>
      <c r="D182" s="137" t="s">
        <v>386</v>
      </c>
      <c r="E182" s="146" t="s">
        <v>67</v>
      </c>
      <c r="F182" s="146" t="s">
        <v>182</v>
      </c>
      <c r="G182" s="147">
        <v>952.128</v>
      </c>
      <c r="H182" s="147">
        <v>952.10032</v>
      </c>
      <c r="I182" s="249">
        <f t="shared" si="3"/>
        <v>99.99709282785507</v>
      </c>
    </row>
    <row r="183" spans="1:9" ht="19.5" customHeight="1">
      <c r="A183" s="178"/>
      <c r="B183" s="180" t="s">
        <v>378</v>
      </c>
      <c r="C183" s="143" t="s">
        <v>302</v>
      </c>
      <c r="D183" s="143" t="s">
        <v>387</v>
      </c>
      <c r="E183" s="144"/>
      <c r="F183" s="144"/>
      <c r="G183" s="145">
        <f>SUM(G184)</f>
        <v>99468.53172</v>
      </c>
      <c r="H183" s="145">
        <f>H186+H190+H192+H195+H198</f>
        <v>97738.12862</v>
      </c>
      <c r="I183" s="248">
        <f t="shared" si="3"/>
        <v>98.26035121854315</v>
      </c>
    </row>
    <row r="184" spans="1:9" ht="36.75" customHeight="1">
      <c r="A184" s="178"/>
      <c r="B184" s="181" t="s">
        <v>68</v>
      </c>
      <c r="C184" s="137" t="s">
        <v>302</v>
      </c>
      <c r="D184" s="137" t="s">
        <v>387</v>
      </c>
      <c r="E184" s="146" t="s">
        <v>81</v>
      </c>
      <c r="F184" s="146"/>
      <c r="G184" s="147">
        <f>SUM(G185)</f>
        <v>99468.53172</v>
      </c>
      <c r="H184" s="147">
        <f>H183</f>
        <v>97738.12862</v>
      </c>
      <c r="I184" s="249">
        <f t="shared" si="3"/>
        <v>98.26035121854315</v>
      </c>
    </row>
    <row r="185" spans="1:9" ht="44.25" customHeight="1">
      <c r="A185" s="178"/>
      <c r="B185" s="181" t="s">
        <v>284</v>
      </c>
      <c r="C185" s="137" t="s">
        <v>302</v>
      </c>
      <c r="D185" s="137" t="s">
        <v>387</v>
      </c>
      <c r="E185" s="146" t="s">
        <v>286</v>
      </c>
      <c r="F185" s="146"/>
      <c r="G185" s="147">
        <f>G186+G190+G192+G195+G198</f>
        <v>99468.53172</v>
      </c>
      <c r="H185" s="147">
        <f>H183</f>
        <v>97738.12862</v>
      </c>
      <c r="I185" s="249">
        <f t="shared" si="3"/>
        <v>98.26035121854315</v>
      </c>
    </row>
    <row r="186" spans="1:9" ht="85.5" customHeight="1">
      <c r="A186" s="178"/>
      <c r="B186" s="71" t="s">
        <v>18</v>
      </c>
      <c r="C186" s="137" t="s">
        <v>302</v>
      </c>
      <c r="D186" s="137" t="s">
        <v>387</v>
      </c>
      <c r="E186" s="146" t="s">
        <v>19</v>
      </c>
      <c r="F186" s="146"/>
      <c r="G186" s="147">
        <f>G187+G188+G189</f>
        <v>22240.81767</v>
      </c>
      <c r="H186" s="147">
        <f>H187+H188+H189</f>
        <v>21955.84105</v>
      </c>
      <c r="I186" s="249">
        <f t="shared" si="3"/>
        <v>98.7186774145251</v>
      </c>
    </row>
    <row r="187" spans="1:9" ht="58.5" customHeight="1">
      <c r="A187" s="178"/>
      <c r="B187" s="72" t="s">
        <v>178</v>
      </c>
      <c r="C187" s="137" t="s">
        <v>302</v>
      </c>
      <c r="D187" s="137" t="s">
        <v>387</v>
      </c>
      <c r="E187" s="146" t="s">
        <v>19</v>
      </c>
      <c r="F187" s="146" t="s">
        <v>181</v>
      </c>
      <c r="G187" s="147">
        <v>3245</v>
      </c>
      <c r="H187" s="147">
        <v>3245</v>
      </c>
      <c r="I187" s="249">
        <f t="shared" si="3"/>
        <v>100</v>
      </c>
    </row>
    <row r="188" spans="1:9" ht="28.5" customHeight="1">
      <c r="A188" s="178"/>
      <c r="B188" s="72" t="s">
        <v>179</v>
      </c>
      <c r="C188" s="137" t="s">
        <v>302</v>
      </c>
      <c r="D188" s="137" t="s">
        <v>387</v>
      </c>
      <c r="E188" s="146" t="s">
        <v>19</v>
      </c>
      <c r="F188" s="146" t="s">
        <v>182</v>
      </c>
      <c r="G188" s="147">
        <v>17999.093</v>
      </c>
      <c r="H188" s="147">
        <v>17714.11638</v>
      </c>
      <c r="I188" s="249">
        <f t="shared" si="3"/>
        <v>98.41671677567308</v>
      </c>
    </row>
    <row r="189" spans="1:9" ht="20.25" customHeight="1">
      <c r="A189" s="178"/>
      <c r="B189" s="72" t="s">
        <v>180</v>
      </c>
      <c r="C189" s="137" t="s">
        <v>302</v>
      </c>
      <c r="D189" s="137" t="s">
        <v>387</v>
      </c>
      <c r="E189" s="146" t="s">
        <v>19</v>
      </c>
      <c r="F189" s="146" t="s">
        <v>183</v>
      </c>
      <c r="G189" s="147">
        <v>996.72467</v>
      </c>
      <c r="H189" s="147">
        <v>996.72467</v>
      </c>
      <c r="I189" s="249">
        <f t="shared" si="3"/>
        <v>100</v>
      </c>
    </row>
    <row r="190" spans="1:9" ht="43.5" customHeight="1">
      <c r="A190" s="178"/>
      <c r="B190" s="72" t="s">
        <v>456</v>
      </c>
      <c r="C190" s="137" t="s">
        <v>302</v>
      </c>
      <c r="D190" s="137" t="s">
        <v>387</v>
      </c>
      <c r="E190" s="146" t="s">
        <v>457</v>
      </c>
      <c r="F190" s="146"/>
      <c r="G190" s="147">
        <f>G191</f>
        <v>500</v>
      </c>
      <c r="H190" s="147">
        <f>H191</f>
        <v>500</v>
      </c>
      <c r="I190" s="249">
        <f t="shared" si="3"/>
        <v>100</v>
      </c>
    </row>
    <row r="191" spans="1:9" ht="30" customHeight="1">
      <c r="A191" s="178"/>
      <c r="B191" s="72" t="s">
        <v>179</v>
      </c>
      <c r="C191" s="137" t="s">
        <v>302</v>
      </c>
      <c r="D191" s="137" t="s">
        <v>387</v>
      </c>
      <c r="E191" s="146" t="s">
        <v>457</v>
      </c>
      <c r="F191" s="146" t="s">
        <v>182</v>
      </c>
      <c r="G191" s="147">
        <v>500</v>
      </c>
      <c r="H191" s="147">
        <v>500</v>
      </c>
      <c r="I191" s="249">
        <f t="shared" si="3"/>
        <v>100</v>
      </c>
    </row>
    <row r="192" spans="1:9" ht="108.75" customHeight="1">
      <c r="A192" s="178"/>
      <c r="B192" s="181" t="s">
        <v>20</v>
      </c>
      <c r="C192" s="137" t="s">
        <v>302</v>
      </c>
      <c r="D192" s="137" t="s">
        <v>387</v>
      </c>
      <c r="E192" s="146" t="s">
        <v>21</v>
      </c>
      <c r="F192" s="146"/>
      <c r="G192" s="147">
        <f>G193+G194</f>
        <v>71634.63614999999</v>
      </c>
      <c r="H192" s="147">
        <f>H193+H194</f>
        <v>70221.32981</v>
      </c>
      <c r="I192" s="249">
        <f t="shared" si="3"/>
        <v>98.02706286238323</v>
      </c>
    </row>
    <row r="193" spans="1:9" ht="60" customHeight="1">
      <c r="A193" s="178"/>
      <c r="B193" s="72" t="s">
        <v>178</v>
      </c>
      <c r="C193" s="137" t="s">
        <v>302</v>
      </c>
      <c r="D193" s="137" t="s">
        <v>387</v>
      </c>
      <c r="E193" s="146" t="s">
        <v>21</v>
      </c>
      <c r="F193" s="146" t="s">
        <v>181</v>
      </c>
      <c r="G193" s="147">
        <v>69713.73615</v>
      </c>
      <c r="H193" s="147">
        <v>68300.42981</v>
      </c>
      <c r="I193" s="249">
        <f t="shared" si="3"/>
        <v>97.97270033417941</v>
      </c>
    </row>
    <row r="194" spans="1:9" ht="28.5" customHeight="1">
      <c r="A194" s="178"/>
      <c r="B194" s="72" t="s">
        <v>179</v>
      </c>
      <c r="C194" s="137" t="s">
        <v>302</v>
      </c>
      <c r="D194" s="137" t="s">
        <v>387</v>
      </c>
      <c r="E194" s="146" t="s">
        <v>21</v>
      </c>
      <c r="F194" s="146" t="s">
        <v>182</v>
      </c>
      <c r="G194" s="147">
        <v>1920.9</v>
      </c>
      <c r="H194" s="147">
        <v>1920.9</v>
      </c>
      <c r="I194" s="249">
        <f t="shared" si="3"/>
        <v>100</v>
      </c>
    </row>
    <row r="195" spans="1:9" ht="84" customHeight="1">
      <c r="A195" s="189"/>
      <c r="B195" s="72" t="s">
        <v>22</v>
      </c>
      <c r="C195" s="137" t="s">
        <v>302</v>
      </c>
      <c r="D195" s="137" t="s">
        <v>387</v>
      </c>
      <c r="E195" s="146" t="s">
        <v>458</v>
      </c>
      <c r="F195" s="155"/>
      <c r="G195" s="147">
        <f>G196+G197</f>
        <v>4374.5</v>
      </c>
      <c r="H195" s="147">
        <f>H196+H197</f>
        <v>4374.5</v>
      </c>
      <c r="I195" s="249">
        <f t="shared" si="3"/>
        <v>100</v>
      </c>
    </row>
    <row r="196" spans="1:9" ht="35.25" customHeight="1">
      <c r="A196" s="189"/>
      <c r="B196" s="72" t="s">
        <v>179</v>
      </c>
      <c r="C196" s="137" t="s">
        <v>302</v>
      </c>
      <c r="D196" s="137" t="s">
        <v>387</v>
      </c>
      <c r="E196" s="146" t="s">
        <v>458</v>
      </c>
      <c r="F196" s="146" t="s">
        <v>182</v>
      </c>
      <c r="G196" s="147">
        <v>3832</v>
      </c>
      <c r="H196" s="147">
        <v>3832</v>
      </c>
      <c r="I196" s="249">
        <f t="shared" si="3"/>
        <v>100</v>
      </c>
    </row>
    <row r="197" spans="1:9" ht="19.5" customHeight="1">
      <c r="A197" s="189"/>
      <c r="B197" s="72" t="s">
        <v>160</v>
      </c>
      <c r="C197" s="137" t="s">
        <v>302</v>
      </c>
      <c r="D197" s="137" t="s">
        <v>387</v>
      </c>
      <c r="E197" s="146" t="s">
        <v>458</v>
      </c>
      <c r="F197" s="146" t="s">
        <v>161</v>
      </c>
      <c r="G197" s="147">
        <v>542.5</v>
      </c>
      <c r="H197" s="147">
        <v>542.5</v>
      </c>
      <c r="I197" s="249">
        <f t="shared" si="3"/>
        <v>100</v>
      </c>
    </row>
    <row r="198" spans="1:9" ht="90.75" customHeight="1">
      <c r="A198" s="189"/>
      <c r="B198" s="71" t="s">
        <v>23</v>
      </c>
      <c r="C198" s="137" t="s">
        <v>302</v>
      </c>
      <c r="D198" s="137" t="s">
        <v>387</v>
      </c>
      <c r="E198" s="146" t="s">
        <v>24</v>
      </c>
      <c r="F198" s="146"/>
      <c r="G198" s="147">
        <f>G199</f>
        <v>718.5779</v>
      </c>
      <c r="H198" s="147">
        <f>H199</f>
        <v>686.45776</v>
      </c>
      <c r="I198" s="249">
        <f t="shared" si="3"/>
        <v>95.53004065390823</v>
      </c>
    </row>
    <row r="199" spans="1:9" ht="51">
      <c r="A199" s="189"/>
      <c r="B199" s="72" t="s">
        <v>178</v>
      </c>
      <c r="C199" s="137" t="s">
        <v>302</v>
      </c>
      <c r="D199" s="137" t="s">
        <v>387</v>
      </c>
      <c r="E199" s="146" t="s">
        <v>24</v>
      </c>
      <c r="F199" s="146" t="s">
        <v>181</v>
      </c>
      <c r="G199" s="147">
        <v>718.5779</v>
      </c>
      <c r="H199" s="147">
        <v>686.45776</v>
      </c>
      <c r="I199" s="249">
        <f t="shared" si="3"/>
        <v>95.53004065390823</v>
      </c>
    </row>
    <row r="200" spans="1:9" ht="14.25">
      <c r="A200" s="189"/>
      <c r="B200" s="184" t="s">
        <v>255</v>
      </c>
      <c r="C200" s="143" t="s">
        <v>302</v>
      </c>
      <c r="D200" s="143" t="s">
        <v>302</v>
      </c>
      <c r="E200" s="155"/>
      <c r="F200" s="155"/>
      <c r="G200" s="145">
        <f>SUM(G201)</f>
        <v>1717.6003799999999</v>
      </c>
      <c r="H200" s="145">
        <f>H201</f>
        <v>1695.95138</v>
      </c>
      <c r="I200" s="248">
        <f t="shared" si="3"/>
        <v>98.73957876045651</v>
      </c>
    </row>
    <row r="201" spans="1:9" ht="25.5">
      <c r="A201" s="189"/>
      <c r="B201" s="72" t="s">
        <v>25</v>
      </c>
      <c r="C201" s="137" t="s">
        <v>302</v>
      </c>
      <c r="D201" s="137" t="s">
        <v>302</v>
      </c>
      <c r="E201" s="146" t="s">
        <v>81</v>
      </c>
      <c r="F201" s="144"/>
      <c r="G201" s="147">
        <f>G202</f>
        <v>1717.6003799999999</v>
      </c>
      <c r="H201" s="147">
        <f>H202</f>
        <v>1695.95138</v>
      </c>
      <c r="I201" s="249">
        <f t="shared" si="3"/>
        <v>98.73957876045651</v>
      </c>
    </row>
    <row r="202" spans="1:9" ht="45" customHeight="1">
      <c r="A202" s="189"/>
      <c r="B202" s="72" t="s">
        <v>310</v>
      </c>
      <c r="C202" s="137" t="s">
        <v>302</v>
      </c>
      <c r="D202" s="137" t="s">
        <v>302</v>
      </c>
      <c r="E202" s="146" t="s">
        <v>318</v>
      </c>
      <c r="F202" s="146"/>
      <c r="G202" s="147">
        <f>G203+G205</f>
        <v>1717.6003799999999</v>
      </c>
      <c r="H202" s="147">
        <f>H203+H205</f>
        <v>1695.95138</v>
      </c>
      <c r="I202" s="249">
        <f t="shared" si="3"/>
        <v>98.73957876045651</v>
      </c>
    </row>
    <row r="203" spans="1:9" ht="82.5" customHeight="1">
      <c r="A203" s="189"/>
      <c r="B203" s="72" t="s">
        <v>315</v>
      </c>
      <c r="C203" s="137" t="s">
        <v>302</v>
      </c>
      <c r="D203" s="137" t="s">
        <v>302</v>
      </c>
      <c r="E203" s="146" t="s">
        <v>288</v>
      </c>
      <c r="F203" s="146"/>
      <c r="G203" s="147">
        <f>SUM(G204)</f>
        <v>700</v>
      </c>
      <c r="H203" s="147">
        <f>H204</f>
        <v>678.35138</v>
      </c>
      <c r="I203" s="249">
        <f t="shared" si="3"/>
        <v>96.90733999999999</v>
      </c>
    </row>
    <row r="204" spans="1:9" ht="25.5">
      <c r="A204" s="189"/>
      <c r="B204" s="72" t="s">
        <v>179</v>
      </c>
      <c r="C204" s="137" t="s">
        <v>302</v>
      </c>
      <c r="D204" s="137" t="s">
        <v>302</v>
      </c>
      <c r="E204" s="146" t="s">
        <v>288</v>
      </c>
      <c r="F204" s="146" t="s">
        <v>182</v>
      </c>
      <c r="G204" s="147">
        <v>700</v>
      </c>
      <c r="H204" s="147">
        <v>678.35138</v>
      </c>
      <c r="I204" s="249">
        <f t="shared" si="3"/>
        <v>96.90733999999999</v>
      </c>
    </row>
    <row r="205" spans="1:9" ht="54" customHeight="1">
      <c r="A205" s="189"/>
      <c r="B205" s="72" t="s">
        <v>459</v>
      </c>
      <c r="C205" s="137" t="s">
        <v>302</v>
      </c>
      <c r="D205" s="137" t="s">
        <v>302</v>
      </c>
      <c r="E205" s="146" t="s">
        <v>460</v>
      </c>
      <c r="F205" s="146"/>
      <c r="G205" s="147">
        <f>G206</f>
        <v>1017.60038</v>
      </c>
      <c r="H205" s="147">
        <f>H206</f>
        <v>1017.6</v>
      </c>
      <c r="I205" s="249">
        <f t="shared" si="3"/>
        <v>99.99996265724666</v>
      </c>
    </row>
    <row r="206" spans="1:9" ht="25.5">
      <c r="A206" s="189"/>
      <c r="B206" s="72" t="s">
        <v>179</v>
      </c>
      <c r="C206" s="137" t="s">
        <v>302</v>
      </c>
      <c r="D206" s="137" t="s">
        <v>302</v>
      </c>
      <c r="E206" s="146" t="s">
        <v>460</v>
      </c>
      <c r="F206" s="146" t="s">
        <v>182</v>
      </c>
      <c r="G206" s="147">
        <v>1017.60038</v>
      </c>
      <c r="H206" s="147">
        <v>1017.6</v>
      </c>
      <c r="I206" s="249">
        <f t="shared" si="3"/>
        <v>99.99996265724666</v>
      </c>
    </row>
    <row r="207" spans="1:9" ht="14.25">
      <c r="A207" s="178"/>
      <c r="B207" s="184" t="s">
        <v>47</v>
      </c>
      <c r="C207" s="143" t="s">
        <v>302</v>
      </c>
      <c r="D207" s="143" t="s">
        <v>306</v>
      </c>
      <c r="E207" s="144"/>
      <c r="F207" s="144"/>
      <c r="G207" s="145">
        <f>SUM(G208)</f>
        <v>845.0002900000001</v>
      </c>
      <c r="H207" s="145">
        <f>H208</f>
        <v>844.2922900000001</v>
      </c>
      <c r="I207" s="248">
        <f t="shared" si="3"/>
        <v>99.91621304650677</v>
      </c>
    </row>
    <row r="208" spans="1:9" ht="25.5">
      <c r="A208" s="178"/>
      <c r="B208" s="72" t="s">
        <v>80</v>
      </c>
      <c r="C208" s="137" t="s">
        <v>302</v>
      </c>
      <c r="D208" s="137" t="s">
        <v>306</v>
      </c>
      <c r="E208" s="146" t="s">
        <v>81</v>
      </c>
      <c r="F208" s="146"/>
      <c r="G208" s="147">
        <f>G209+G215</f>
        <v>845.0002900000001</v>
      </c>
      <c r="H208" s="147">
        <f>H209+H215</f>
        <v>844.2922900000001</v>
      </c>
      <c r="I208" s="249">
        <f t="shared" si="3"/>
        <v>99.91621304650677</v>
      </c>
    </row>
    <row r="209" spans="1:9" ht="38.25">
      <c r="A209" s="178"/>
      <c r="B209" s="72" t="s">
        <v>284</v>
      </c>
      <c r="C209" s="137" t="s">
        <v>302</v>
      </c>
      <c r="D209" s="137" t="s">
        <v>306</v>
      </c>
      <c r="E209" s="146" t="s">
        <v>286</v>
      </c>
      <c r="F209" s="146"/>
      <c r="G209" s="147">
        <f>G210+G212</f>
        <v>775.0002900000001</v>
      </c>
      <c r="H209" s="147">
        <f>H210+H212</f>
        <v>774.2922900000001</v>
      </c>
      <c r="I209" s="249">
        <f t="shared" si="3"/>
        <v>99.9086451954747</v>
      </c>
    </row>
    <row r="210" spans="1:9" ht="38.25">
      <c r="A210" s="178"/>
      <c r="B210" s="72" t="s">
        <v>192</v>
      </c>
      <c r="C210" s="137" t="s">
        <v>302</v>
      </c>
      <c r="D210" s="137" t="s">
        <v>306</v>
      </c>
      <c r="E210" s="146" t="s">
        <v>457</v>
      </c>
      <c r="F210" s="146"/>
      <c r="G210" s="147">
        <f>G211</f>
        <v>16.9233</v>
      </c>
      <c r="H210" s="147">
        <f>H211</f>
        <v>16.9233</v>
      </c>
      <c r="I210" s="249">
        <f aca="true" t="shared" si="4" ref="I210:I273">H210/G210*100</f>
        <v>100</v>
      </c>
    </row>
    <row r="211" spans="1:9" ht="25.5">
      <c r="A211" s="178"/>
      <c r="B211" s="72" t="s">
        <v>179</v>
      </c>
      <c r="C211" s="137" t="s">
        <v>302</v>
      </c>
      <c r="D211" s="137" t="s">
        <v>306</v>
      </c>
      <c r="E211" s="146" t="s">
        <v>457</v>
      </c>
      <c r="F211" s="146" t="s">
        <v>182</v>
      </c>
      <c r="G211" s="147">
        <v>16.9233</v>
      </c>
      <c r="H211" s="147">
        <v>16.9233</v>
      </c>
      <c r="I211" s="249">
        <f t="shared" si="4"/>
        <v>100</v>
      </c>
    </row>
    <row r="212" spans="1:9" ht="76.5">
      <c r="A212" s="178"/>
      <c r="B212" s="72" t="s">
        <v>129</v>
      </c>
      <c r="C212" s="137" t="s">
        <v>302</v>
      </c>
      <c r="D212" s="137" t="s">
        <v>306</v>
      </c>
      <c r="E212" s="146" t="s">
        <v>130</v>
      </c>
      <c r="F212" s="146"/>
      <c r="G212" s="147">
        <f>G213+G214</f>
        <v>758.07699</v>
      </c>
      <c r="H212" s="147">
        <f>H213+H214</f>
        <v>757.36899</v>
      </c>
      <c r="I212" s="249">
        <f t="shared" si="4"/>
        <v>99.90660579211091</v>
      </c>
    </row>
    <row r="213" spans="1:9" ht="25.5">
      <c r="A213" s="178"/>
      <c r="B213" s="72" t="s">
        <v>179</v>
      </c>
      <c r="C213" s="137" t="s">
        <v>302</v>
      </c>
      <c r="D213" s="137" t="s">
        <v>306</v>
      </c>
      <c r="E213" s="146" t="s">
        <v>130</v>
      </c>
      <c r="F213" s="146" t="s">
        <v>182</v>
      </c>
      <c r="G213" s="147">
        <v>617.07699</v>
      </c>
      <c r="H213" s="147">
        <v>616.36899</v>
      </c>
      <c r="I213" s="249">
        <f t="shared" si="4"/>
        <v>99.88526553226366</v>
      </c>
    </row>
    <row r="214" spans="1:9" ht="15">
      <c r="A214" s="178"/>
      <c r="B214" s="72" t="s">
        <v>180</v>
      </c>
      <c r="C214" s="137" t="s">
        <v>302</v>
      </c>
      <c r="D214" s="137" t="s">
        <v>306</v>
      </c>
      <c r="E214" s="146" t="s">
        <v>130</v>
      </c>
      <c r="F214" s="146" t="s">
        <v>183</v>
      </c>
      <c r="G214" s="147">
        <v>141</v>
      </c>
      <c r="H214" s="147">
        <v>141</v>
      </c>
      <c r="I214" s="249">
        <f t="shared" si="4"/>
        <v>100</v>
      </c>
    </row>
    <row r="215" spans="1:9" ht="78.75" customHeight="1">
      <c r="A215" s="178"/>
      <c r="B215" s="72" t="s">
        <v>287</v>
      </c>
      <c r="C215" s="137" t="s">
        <v>302</v>
      </c>
      <c r="D215" s="137" t="s">
        <v>306</v>
      </c>
      <c r="E215" s="146" t="s">
        <v>311</v>
      </c>
      <c r="F215" s="146"/>
      <c r="G215" s="147">
        <f>SUM(G216)</f>
        <v>70</v>
      </c>
      <c r="H215" s="147">
        <f>H216</f>
        <v>70</v>
      </c>
      <c r="I215" s="249">
        <f t="shared" si="4"/>
        <v>100</v>
      </c>
    </row>
    <row r="216" spans="1:9" ht="81" customHeight="1">
      <c r="A216" s="178"/>
      <c r="B216" s="72" t="s">
        <v>287</v>
      </c>
      <c r="C216" s="137" t="s">
        <v>302</v>
      </c>
      <c r="D216" s="137" t="s">
        <v>306</v>
      </c>
      <c r="E216" s="146" t="s">
        <v>316</v>
      </c>
      <c r="F216" s="146"/>
      <c r="G216" s="147">
        <f>SUM(G217)</f>
        <v>70</v>
      </c>
      <c r="H216" s="147">
        <f>H217</f>
        <v>70</v>
      </c>
      <c r="I216" s="249">
        <f t="shared" si="4"/>
        <v>100</v>
      </c>
    </row>
    <row r="217" spans="1:9" ht="25.5">
      <c r="A217" s="178"/>
      <c r="B217" s="72" t="s">
        <v>179</v>
      </c>
      <c r="C217" s="137" t="s">
        <v>302</v>
      </c>
      <c r="D217" s="137" t="s">
        <v>306</v>
      </c>
      <c r="E217" s="146" t="s">
        <v>316</v>
      </c>
      <c r="F217" s="146" t="s">
        <v>182</v>
      </c>
      <c r="G217" s="147">
        <v>70</v>
      </c>
      <c r="H217" s="147">
        <v>70</v>
      </c>
      <c r="I217" s="249">
        <f t="shared" si="4"/>
        <v>100</v>
      </c>
    </row>
    <row r="218" spans="1:9" ht="14.25">
      <c r="A218" s="178" t="s">
        <v>377</v>
      </c>
      <c r="B218" s="49" t="s">
        <v>186</v>
      </c>
      <c r="C218" s="143" t="s">
        <v>94</v>
      </c>
      <c r="D218" s="146"/>
      <c r="E218" s="146"/>
      <c r="F218" s="146"/>
      <c r="G218" s="145">
        <f>G219+G225</f>
        <v>11480.705</v>
      </c>
      <c r="H218" s="145">
        <f>H219+H225</f>
        <v>11480.70497</v>
      </c>
      <c r="I218" s="248">
        <f t="shared" si="4"/>
        <v>99.99999973869201</v>
      </c>
    </row>
    <row r="219" spans="1:9" ht="12.75">
      <c r="A219" s="178"/>
      <c r="B219" s="179" t="s">
        <v>51</v>
      </c>
      <c r="C219" s="144" t="s">
        <v>94</v>
      </c>
      <c r="D219" s="144" t="s">
        <v>386</v>
      </c>
      <c r="E219" s="144"/>
      <c r="F219" s="144"/>
      <c r="G219" s="145">
        <f aca="true" t="shared" si="5" ref="G219:H221">G220</f>
        <v>1847</v>
      </c>
      <c r="H219" s="145">
        <f t="shared" si="5"/>
        <v>1846.99997</v>
      </c>
      <c r="I219" s="248">
        <f t="shared" si="4"/>
        <v>99.99999837574445</v>
      </c>
    </row>
    <row r="220" spans="1:9" ht="25.5">
      <c r="A220" s="178"/>
      <c r="B220" s="71" t="s">
        <v>131</v>
      </c>
      <c r="C220" s="146" t="s">
        <v>94</v>
      </c>
      <c r="D220" s="146" t="s">
        <v>386</v>
      </c>
      <c r="E220" s="146" t="s">
        <v>132</v>
      </c>
      <c r="F220" s="146"/>
      <c r="G220" s="147">
        <f t="shared" si="5"/>
        <v>1847</v>
      </c>
      <c r="H220" s="147">
        <f t="shared" si="5"/>
        <v>1846.99997</v>
      </c>
      <c r="I220" s="249">
        <f t="shared" si="4"/>
        <v>99.99999837574445</v>
      </c>
    </row>
    <row r="221" spans="1:9" ht="54" customHeight="1">
      <c r="A221" s="178"/>
      <c r="B221" s="71" t="s">
        <v>133</v>
      </c>
      <c r="C221" s="146" t="s">
        <v>94</v>
      </c>
      <c r="D221" s="146" t="s">
        <v>386</v>
      </c>
      <c r="E221" s="146" t="s">
        <v>134</v>
      </c>
      <c r="F221" s="146"/>
      <c r="G221" s="147">
        <f t="shared" si="5"/>
        <v>1847</v>
      </c>
      <c r="H221" s="147">
        <f t="shared" si="5"/>
        <v>1846.99997</v>
      </c>
      <c r="I221" s="249">
        <f t="shared" si="4"/>
        <v>99.99999837574445</v>
      </c>
    </row>
    <row r="222" spans="1:9" ht="91.5" customHeight="1">
      <c r="A222" s="178"/>
      <c r="B222" s="71" t="s">
        <v>135</v>
      </c>
      <c r="C222" s="146" t="s">
        <v>94</v>
      </c>
      <c r="D222" s="146" t="s">
        <v>386</v>
      </c>
      <c r="E222" s="146" t="s">
        <v>136</v>
      </c>
      <c r="F222" s="146"/>
      <c r="G222" s="147">
        <f>G223+G224</f>
        <v>1847</v>
      </c>
      <c r="H222" s="147">
        <f>H223+H224</f>
        <v>1846.99997</v>
      </c>
      <c r="I222" s="249">
        <f t="shared" si="4"/>
        <v>99.99999837574445</v>
      </c>
    </row>
    <row r="223" spans="1:9" ht="25.5">
      <c r="A223" s="189"/>
      <c r="B223" s="71" t="s">
        <v>179</v>
      </c>
      <c r="C223" s="146" t="s">
        <v>94</v>
      </c>
      <c r="D223" s="146" t="s">
        <v>386</v>
      </c>
      <c r="E223" s="146" t="s">
        <v>136</v>
      </c>
      <c r="F223" s="146" t="s">
        <v>182</v>
      </c>
      <c r="G223" s="147">
        <v>170</v>
      </c>
      <c r="H223" s="147">
        <v>169.99997</v>
      </c>
      <c r="I223" s="249">
        <f t="shared" si="4"/>
        <v>99.99998235294117</v>
      </c>
    </row>
    <row r="224" spans="1:9" ht="25.5">
      <c r="A224" s="189"/>
      <c r="B224" s="71" t="s">
        <v>59</v>
      </c>
      <c r="C224" s="146" t="s">
        <v>94</v>
      </c>
      <c r="D224" s="146" t="s">
        <v>386</v>
      </c>
      <c r="E224" s="146" t="s">
        <v>136</v>
      </c>
      <c r="F224" s="146" t="s">
        <v>159</v>
      </c>
      <c r="G224" s="147">
        <v>1677</v>
      </c>
      <c r="H224" s="147">
        <v>1677</v>
      </c>
      <c r="I224" s="249">
        <f t="shared" si="4"/>
        <v>100</v>
      </c>
    </row>
    <row r="225" spans="1:9" ht="13.5">
      <c r="A225" s="178"/>
      <c r="B225" s="179" t="s">
        <v>569</v>
      </c>
      <c r="C225" s="144" t="s">
        <v>94</v>
      </c>
      <c r="D225" s="144" t="s">
        <v>389</v>
      </c>
      <c r="E225" s="158"/>
      <c r="F225" s="158"/>
      <c r="G225" s="145">
        <f>SUM(G226)</f>
        <v>9633.705</v>
      </c>
      <c r="H225" s="145">
        <f>H226</f>
        <v>9633.705</v>
      </c>
      <c r="I225" s="248">
        <f t="shared" si="4"/>
        <v>100</v>
      </c>
    </row>
    <row r="226" spans="1:9" ht="25.5">
      <c r="A226" s="178"/>
      <c r="B226" s="71" t="s">
        <v>131</v>
      </c>
      <c r="C226" s="146" t="s">
        <v>94</v>
      </c>
      <c r="D226" s="146" t="s">
        <v>389</v>
      </c>
      <c r="E226" s="146" t="s">
        <v>132</v>
      </c>
      <c r="F226" s="155"/>
      <c r="G226" s="147">
        <f>SUM(G227)</f>
        <v>9633.705</v>
      </c>
      <c r="H226" s="147">
        <f>H227</f>
        <v>9633.705</v>
      </c>
      <c r="I226" s="249">
        <f t="shared" si="4"/>
        <v>100</v>
      </c>
    </row>
    <row r="227" spans="1:9" ht="38.25">
      <c r="A227" s="178"/>
      <c r="B227" s="71" t="s">
        <v>137</v>
      </c>
      <c r="C227" s="146" t="s">
        <v>94</v>
      </c>
      <c r="D227" s="146" t="s">
        <v>389</v>
      </c>
      <c r="E227" s="146" t="s">
        <v>138</v>
      </c>
      <c r="F227" s="146"/>
      <c r="G227" s="147">
        <f>SUM(G228)</f>
        <v>9633.705</v>
      </c>
      <c r="H227" s="147">
        <f>H228</f>
        <v>9633.705</v>
      </c>
      <c r="I227" s="249">
        <f t="shared" si="4"/>
        <v>100</v>
      </c>
    </row>
    <row r="228" spans="1:9" ht="82.5" customHeight="1">
      <c r="A228" s="178"/>
      <c r="B228" s="71" t="s">
        <v>488</v>
      </c>
      <c r="C228" s="146" t="s">
        <v>94</v>
      </c>
      <c r="D228" s="146" t="s">
        <v>389</v>
      </c>
      <c r="E228" s="146" t="s">
        <v>197</v>
      </c>
      <c r="F228" s="146"/>
      <c r="G228" s="147">
        <f>SUM(G229)</f>
        <v>9633.705</v>
      </c>
      <c r="H228" s="147">
        <f>H229</f>
        <v>9633.705</v>
      </c>
      <c r="I228" s="249">
        <f t="shared" si="4"/>
        <v>100</v>
      </c>
    </row>
    <row r="229" spans="1:9" ht="25.5">
      <c r="A229" s="178"/>
      <c r="B229" s="71" t="s">
        <v>59</v>
      </c>
      <c r="C229" s="146" t="s">
        <v>94</v>
      </c>
      <c r="D229" s="146" t="s">
        <v>389</v>
      </c>
      <c r="E229" s="146" t="s">
        <v>197</v>
      </c>
      <c r="F229" s="146" t="s">
        <v>159</v>
      </c>
      <c r="G229" s="147">
        <v>9633.705</v>
      </c>
      <c r="H229" s="147">
        <v>9633.705</v>
      </c>
      <c r="I229" s="249">
        <f t="shared" si="4"/>
        <v>100</v>
      </c>
    </row>
    <row r="230" spans="1:9" ht="14.25">
      <c r="A230" s="178" t="s">
        <v>381</v>
      </c>
      <c r="B230" s="50" t="s">
        <v>121</v>
      </c>
      <c r="C230" s="144" t="s">
        <v>384</v>
      </c>
      <c r="D230" s="146"/>
      <c r="E230" s="146"/>
      <c r="F230" s="146"/>
      <c r="G230" s="145">
        <f>G231+G236+G241+G246+G264</f>
        <v>30741.597220000003</v>
      </c>
      <c r="H230" s="145">
        <f>H231+H236+H241+H246+H264</f>
        <v>30017.51224</v>
      </c>
      <c r="I230" s="248">
        <f t="shared" si="4"/>
        <v>97.64460846058796</v>
      </c>
    </row>
    <row r="231" spans="1:9" ht="12.75">
      <c r="A231" s="178"/>
      <c r="B231" s="180" t="s">
        <v>54</v>
      </c>
      <c r="C231" s="144" t="s">
        <v>384</v>
      </c>
      <c r="D231" s="144" t="s">
        <v>386</v>
      </c>
      <c r="E231" s="144"/>
      <c r="F231" s="144"/>
      <c r="G231" s="145">
        <f>G232</f>
        <v>1731.586</v>
      </c>
      <c r="H231" s="145">
        <f>H232</f>
        <v>1719.36799</v>
      </c>
      <c r="I231" s="248">
        <f t="shared" si="4"/>
        <v>99.29440351215591</v>
      </c>
    </row>
    <row r="232" spans="1:9" ht="25.5">
      <c r="A232" s="178"/>
      <c r="B232" s="181" t="s">
        <v>289</v>
      </c>
      <c r="C232" s="146" t="s">
        <v>384</v>
      </c>
      <c r="D232" s="146" t="s">
        <v>386</v>
      </c>
      <c r="E232" s="146" t="s">
        <v>375</v>
      </c>
      <c r="F232" s="146"/>
      <c r="G232" s="147">
        <f>G234</f>
        <v>1731.586</v>
      </c>
      <c r="H232" s="147">
        <f>H233</f>
        <v>1719.36799</v>
      </c>
      <c r="I232" s="249">
        <f t="shared" si="4"/>
        <v>99.29440351215591</v>
      </c>
    </row>
    <row r="233" spans="1:9" ht="41.25" customHeight="1">
      <c r="A233" s="178"/>
      <c r="B233" s="181" t="s">
        <v>198</v>
      </c>
      <c r="C233" s="146" t="s">
        <v>384</v>
      </c>
      <c r="D233" s="146" t="s">
        <v>386</v>
      </c>
      <c r="E233" s="146" t="s">
        <v>199</v>
      </c>
      <c r="F233" s="146"/>
      <c r="G233" s="147">
        <f>SUM(G234)</f>
        <v>1731.586</v>
      </c>
      <c r="H233" s="147">
        <f>H234</f>
        <v>1719.36799</v>
      </c>
      <c r="I233" s="249">
        <f t="shared" si="4"/>
        <v>99.29440351215591</v>
      </c>
    </row>
    <row r="234" spans="1:9" ht="66" customHeight="1">
      <c r="A234" s="178"/>
      <c r="B234" s="191" t="s">
        <v>202</v>
      </c>
      <c r="C234" s="146" t="s">
        <v>384</v>
      </c>
      <c r="D234" s="146" t="s">
        <v>386</v>
      </c>
      <c r="E234" s="146" t="s">
        <v>203</v>
      </c>
      <c r="F234" s="146"/>
      <c r="G234" s="147">
        <f>G235</f>
        <v>1731.586</v>
      </c>
      <c r="H234" s="147">
        <f>H235</f>
        <v>1719.36799</v>
      </c>
      <c r="I234" s="249">
        <f t="shared" si="4"/>
        <v>99.29440351215591</v>
      </c>
    </row>
    <row r="235" spans="1:9" ht="12.75">
      <c r="A235" s="178"/>
      <c r="B235" s="71" t="s">
        <v>160</v>
      </c>
      <c r="C235" s="146" t="s">
        <v>384</v>
      </c>
      <c r="D235" s="146" t="s">
        <v>386</v>
      </c>
      <c r="E235" s="146" t="s">
        <v>203</v>
      </c>
      <c r="F235" s="146" t="s">
        <v>161</v>
      </c>
      <c r="G235" s="147">
        <v>1731.586</v>
      </c>
      <c r="H235" s="147">
        <v>1719.36799</v>
      </c>
      <c r="I235" s="249">
        <f t="shared" si="4"/>
        <v>99.29440351215591</v>
      </c>
    </row>
    <row r="236" spans="1:9" ht="13.5">
      <c r="A236" s="189"/>
      <c r="B236" s="180" t="s">
        <v>398</v>
      </c>
      <c r="C236" s="144" t="s">
        <v>384</v>
      </c>
      <c r="D236" s="144" t="s">
        <v>387</v>
      </c>
      <c r="E236" s="144"/>
      <c r="F236" s="144"/>
      <c r="G236" s="145">
        <f>G239</f>
        <v>1058.3</v>
      </c>
      <c r="H236" s="145">
        <f>H237</f>
        <v>1024.58813</v>
      </c>
      <c r="I236" s="249">
        <f t="shared" si="4"/>
        <v>96.81452612680715</v>
      </c>
    </row>
    <row r="237" spans="1:9" ht="25.5">
      <c r="A237" s="189"/>
      <c r="B237" s="179" t="s">
        <v>289</v>
      </c>
      <c r="C237" s="159" t="s">
        <v>384</v>
      </c>
      <c r="D237" s="159" t="s">
        <v>387</v>
      </c>
      <c r="E237" s="144" t="s">
        <v>375</v>
      </c>
      <c r="F237" s="144"/>
      <c r="G237" s="145">
        <f>SUM(G238)</f>
        <v>1058.3</v>
      </c>
      <c r="H237" s="147">
        <f>H238</f>
        <v>1024.58813</v>
      </c>
      <c r="I237" s="249">
        <f t="shared" si="4"/>
        <v>96.81452612680715</v>
      </c>
    </row>
    <row r="238" spans="1:9" ht="42.75" customHeight="1">
      <c r="A238" s="189"/>
      <c r="B238" s="72" t="s">
        <v>204</v>
      </c>
      <c r="C238" s="160" t="s">
        <v>384</v>
      </c>
      <c r="D238" s="160" t="s">
        <v>387</v>
      </c>
      <c r="E238" s="146" t="s">
        <v>298</v>
      </c>
      <c r="F238" s="146"/>
      <c r="G238" s="147">
        <f>SUM(G239)</f>
        <v>1058.3</v>
      </c>
      <c r="H238" s="147">
        <f>H239</f>
        <v>1024.58813</v>
      </c>
      <c r="I238" s="249">
        <f t="shared" si="4"/>
        <v>96.81452612680715</v>
      </c>
    </row>
    <row r="239" spans="1:9" ht="66" customHeight="1">
      <c r="A239" s="189"/>
      <c r="B239" s="71" t="s">
        <v>208</v>
      </c>
      <c r="C239" s="160" t="s">
        <v>384</v>
      </c>
      <c r="D239" s="160" t="s">
        <v>387</v>
      </c>
      <c r="E239" s="160" t="s">
        <v>300</v>
      </c>
      <c r="F239" s="160"/>
      <c r="G239" s="147">
        <f>G240</f>
        <v>1058.3</v>
      </c>
      <c r="H239" s="147">
        <f>H240</f>
        <v>1024.58813</v>
      </c>
      <c r="I239" s="249">
        <f t="shared" si="4"/>
        <v>96.81452612680715</v>
      </c>
    </row>
    <row r="240" spans="1:9" ht="55.5" customHeight="1">
      <c r="A240" s="178"/>
      <c r="B240" s="72" t="s">
        <v>178</v>
      </c>
      <c r="C240" s="160" t="s">
        <v>384</v>
      </c>
      <c r="D240" s="160" t="s">
        <v>387</v>
      </c>
      <c r="E240" s="160" t="s">
        <v>300</v>
      </c>
      <c r="F240" s="160" t="s">
        <v>181</v>
      </c>
      <c r="G240" s="147">
        <v>1058.3</v>
      </c>
      <c r="H240" s="147">
        <v>1024.58813</v>
      </c>
      <c r="I240" s="249">
        <f t="shared" si="4"/>
        <v>96.81452612680715</v>
      </c>
    </row>
    <row r="241" spans="1:9" ht="12.75">
      <c r="A241" s="178"/>
      <c r="B241" s="180" t="s">
        <v>406</v>
      </c>
      <c r="C241" s="144" t="s">
        <v>384</v>
      </c>
      <c r="D241" s="144" t="s">
        <v>388</v>
      </c>
      <c r="E241" s="144"/>
      <c r="F241" s="144"/>
      <c r="G241" s="145">
        <f>G244</f>
        <v>9890</v>
      </c>
      <c r="H241" s="145">
        <f>H242</f>
        <v>9582.68968</v>
      </c>
      <c r="I241" s="248">
        <f t="shared" si="4"/>
        <v>96.8927166835187</v>
      </c>
    </row>
    <row r="242" spans="1:9" ht="30.75" customHeight="1">
      <c r="A242" s="178"/>
      <c r="B242" s="181" t="s">
        <v>289</v>
      </c>
      <c r="C242" s="146" t="s">
        <v>384</v>
      </c>
      <c r="D242" s="146" t="s">
        <v>388</v>
      </c>
      <c r="E242" s="146" t="s">
        <v>375</v>
      </c>
      <c r="F242" s="146"/>
      <c r="G242" s="147">
        <f>SUM(G243)</f>
        <v>9890</v>
      </c>
      <c r="H242" s="147">
        <f>H243</f>
        <v>9582.68968</v>
      </c>
      <c r="I242" s="249">
        <f t="shared" si="4"/>
        <v>96.8927166835187</v>
      </c>
    </row>
    <row r="243" spans="1:9" ht="42.75" customHeight="1">
      <c r="A243" s="178"/>
      <c r="B243" s="181" t="s">
        <v>209</v>
      </c>
      <c r="C243" s="146" t="s">
        <v>384</v>
      </c>
      <c r="D243" s="146" t="s">
        <v>388</v>
      </c>
      <c r="E243" s="146" t="s">
        <v>199</v>
      </c>
      <c r="F243" s="146"/>
      <c r="G243" s="147">
        <f>SUM(G244)</f>
        <v>9890</v>
      </c>
      <c r="H243" s="147">
        <f>H244</f>
        <v>9582.68968</v>
      </c>
      <c r="I243" s="249">
        <f t="shared" si="4"/>
        <v>96.8927166835187</v>
      </c>
    </row>
    <row r="244" spans="1:9" ht="80.25" customHeight="1">
      <c r="A244" s="189"/>
      <c r="B244" s="71" t="s">
        <v>477</v>
      </c>
      <c r="C244" s="146" t="s">
        <v>384</v>
      </c>
      <c r="D244" s="146" t="s">
        <v>388</v>
      </c>
      <c r="E244" s="146" t="s">
        <v>493</v>
      </c>
      <c r="F244" s="146"/>
      <c r="G244" s="147">
        <f>G245</f>
        <v>9890</v>
      </c>
      <c r="H244" s="147">
        <f>H245</f>
        <v>9582.68968</v>
      </c>
      <c r="I244" s="249">
        <f t="shared" si="4"/>
        <v>96.8927166835187</v>
      </c>
    </row>
    <row r="245" spans="1:9" ht="13.5">
      <c r="A245" s="189"/>
      <c r="B245" s="71" t="s">
        <v>160</v>
      </c>
      <c r="C245" s="146" t="s">
        <v>384</v>
      </c>
      <c r="D245" s="146" t="s">
        <v>388</v>
      </c>
      <c r="E245" s="146" t="s">
        <v>493</v>
      </c>
      <c r="F245" s="146" t="s">
        <v>161</v>
      </c>
      <c r="G245" s="147">
        <v>9890</v>
      </c>
      <c r="H245" s="147">
        <v>9582.68968</v>
      </c>
      <c r="I245" s="249">
        <f t="shared" si="4"/>
        <v>96.8927166835187</v>
      </c>
    </row>
    <row r="246" spans="1:9" ht="13.5">
      <c r="A246" s="189"/>
      <c r="B246" s="179" t="s">
        <v>409</v>
      </c>
      <c r="C246" s="144" t="s">
        <v>384</v>
      </c>
      <c r="D246" s="144" t="s">
        <v>389</v>
      </c>
      <c r="E246" s="144"/>
      <c r="F246" s="144"/>
      <c r="G246" s="145">
        <f>G247</f>
        <v>16581.71122</v>
      </c>
      <c r="H246" s="145">
        <f>H247</f>
        <v>16312.57186</v>
      </c>
      <c r="I246" s="248">
        <f t="shared" si="4"/>
        <v>98.37689031952638</v>
      </c>
    </row>
    <row r="247" spans="1:9" ht="30.75" customHeight="1">
      <c r="A247" s="189"/>
      <c r="B247" s="181" t="s">
        <v>289</v>
      </c>
      <c r="C247" s="146" t="s">
        <v>384</v>
      </c>
      <c r="D247" s="146" t="s">
        <v>389</v>
      </c>
      <c r="E247" s="146" t="s">
        <v>375</v>
      </c>
      <c r="F247" s="144"/>
      <c r="G247" s="147">
        <f>SUM(G248+G260)</f>
        <v>16581.71122</v>
      </c>
      <c r="H247" s="147">
        <f>H248+H260</f>
        <v>16312.57186</v>
      </c>
      <c r="I247" s="249">
        <f t="shared" si="4"/>
        <v>98.37689031952638</v>
      </c>
    </row>
    <row r="248" spans="1:9" ht="40.5" customHeight="1">
      <c r="A248" s="189"/>
      <c r="B248" s="192" t="s">
        <v>112</v>
      </c>
      <c r="C248" s="146" t="s">
        <v>384</v>
      </c>
      <c r="D248" s="146" t="s">
        <v>389</v>
      </c>
      <c r="E248" s="146" t="s">
        <v>290</v>
      </c>
      <c r="F248" s="144"/>
      <c r="G248" s="147">
        <f>SUM(G249+G251+G253+G255+G257)</f>
        <v>12538.11122</v>
      </c>
      <c r="H248" s="147">
        <f>H249+H251+H253+H255+H257</f>
        <v>12268.97186</v>
      </c>
      <c r="I248" s="249">
        <f t="shared" si="4"/>
        <v>97.8534297927531</v>
      </c>
    </row>
    <row r="249" spans="1:9" ht="89.25">
      <c r="A249" s="178"/>
      <c r="B249" s="71" t="s">
        <v>193</v>
      </c>
      <c r="C249" s="146" t="s">
        <v>384</v>
      </c>
      <c r="D249" s="146" t="s">
        <v>389</v>
      </c>
      <c r="E249" s="146" t="s">
        <v>494</v>
      </c>
      <c r="F249" s="146"/>
      <c r="G249" s="147">
        <f>SUM(G250)</f>
        <v>673.851</v>
      </c>
      <c r="H249" s="147">
        <f>H250</f>
        <v>673.851</v>
      </c>
      <c r="I249" s="249">
        <f t="shared" si="4"/>
        <v>100</v>
      </c>
    </row>
    <row r="250" spans="1:9" ht="12.75">
      <c r="A250" s="178"/>
      <c r="B250" s="71" t="s">
        <v>160</v>
      </c>
      <c r="C250" s="146" t="s">
        <v>384</v>
      </c>
      <c r="D250" s="146" t="s">
        <v>389</v>
      </c>
      <c r="E250" s="146" t="s">
        <v>494</v>
      </c>
      <c r="F250" s="146" t="s">
        <v>161</v>
      </c>
      <c r="G250" s="147">
        <v>673.851</v>
      </c>
      <c r="H250" s="147">
        <v>673.851</v>
      </c>
      <c r="I250" s="249">
        <f t="shared" si="4"/>
        <v>100</v>
      </c>
    </row>
    <row r="251" spans="1:9" ht="107.25" customHeight="1">
      <c r="A251" s="178"/>
      <c r="B251" s="71" t="s">
        <v>495</v>
      </c>
      <c r="C251" s="146" t="s">
        <v>384</v>
      </c>
      <c r="D251" s="146" t="s">
        <v>389</v>
      </c>
      <c r="E251" s="146" t="s">
        <v>496</v>
      </c>
      <c r="F251" s="155"/>
      <c r="G251" s="147">
        <f>G252</f>
        <v>181.185</v>
      </c>
      <c r="H251" s="147">
        <f>H252</f>
        <v>181.185</v>
      </c>
      <c r="I251" s="249">
        <f t="shared" si="4"/>
        <v>100</v>
      </c>
    </row>
    <row r="252" spans="1:9" ht="12.75">
      <c r="A252" s="178"/>
      <c r="B252" s="71" t="s">
        <v>160</v>
      </c>
      <c r="C252" s="146" t="s">
        <v>384</v>
      </c>
      <c r="D252" s="146" t="s">
        <v>389</v>
      </c>
      <c r="E252" s="146" t="s">
        <v>496</v>
      </c>
      <c r="F252" s="146" t="s">
        <v>161</v>
      </c>
      <c r="G252" s="147">
        <v>181.185</v>
      </c>
      <c r="H252" s="147">
        <v>181.185</v>
      </c>
      <c r="I252" s="249">
        <f t="shared" si="4"/>
        <v>100</v>
      </c>
    </row>
    <row r="253" spans="1:9" ht="191.25">
      <c r="A253" s="189"/>
      <c r="B253" s="71" t="s">
        <v>540</v>
      </c>
      <c r="C253" s="146" t="s">
        <v>384</v>
      </c>
      <c r="D253" s="146" t="s">
        <v>389</v>
      </c>
      <c r="E253" s="146" t="s">
        <v>541</v>
      </c>
      <c r="F253" s="146"/>
      <c r="G253" s="147">
        <f>G254</f>
        <v>9021</v>
      </c>
      <c r="H253" s="147">
        <v>8839.81008</v>
      </c>
      <c r="I253" s="249">
        <f t="shared" si="4"/>
        <v>97.99146524775523</v>
      </c>
    </row>
    <row r="254" spans="1:9" ht="12.75">
      <c r="A254" s="178"/>
      <c r="B254" s="71" t="s">
        <v>160</v>
      </c>
      <c r="C254" s="146" t="s">
        <v>384</v>
      </c>
      <c r="D254" s="146" t="s">
        <v>389</v>
      </c>
      <c r="E254" s="146" t="s">
        <v>541</v>
      </c>
      <c r="F254" s="146" t="s">
        <v>161</v>
      </c>
      <c r="G254" s="147">
        <v>9021</v>
      </c>
      <c r="H254" s="147">
        <v>8839.81008</v>
      </c>
      <c r="I254" s="249">
        <f t="shared" si="4"/>
        <v>97.99146524775523</v>
      </c>
    </row>
    <row r="255" spans="1:9" ht="102">
      <c r="A255" s="193"/>
      <c r="B255" s="191" t="s">
        <v>291</v>
      </c>
      <c r="C255" s="146" t="s">
        <v>384</v>
      </c>
      <c r="D255" s="146" t="s">
        <v>389</v>
      </c>
      <c r="E255" s="146" t="s">
        <v>292</v>
      </c>
      <c r="F255" s="146"/>
      <c r="G255" s="147">
        <f>G256</f>
        <v>2200.34444</v>
      </c>
      <c r="H255" s="147">
        <f>H256</f>
        <v>2200.34444</v>
      </c>
      <c r="I255" s="249">
        <f t="shared" si="4"/>
        <v>100</v>
      </c>
    </row>
    <row r="256" spans="1:9" ht="12.75">
      <c r="A256" s="193"/>
      <c r="B256" s="71" t="s">
        <v>160</v>
      </c>
      <c r="C256" s="146" t="s">
        <v>384</v>
      </c>
      <c r="D256" s="146" t="s">
        <v>389</v>
      </c>
      <c r="E256" s="146" t="s">
        <v>292</v>
      </c>
      <c r="F256" s="146" t="s">
        <v>161</v>
      </c>
      <c r="G256" s="147">
        <v>2200.34444</v>
      </c>
      <c r="H256" s="147">
        <v>2200.34444</v>
      </c>
      <c r="I256" s="249">
        <f t="shared" si="4"/>
        <v>100</v>
      </c>
    </row>
    <row r="257" spans="1:9" ht="68.25" customHeight="1">
      <c r="A257" s="178"/>
      <c r="B257" s="194" t="s">
        <v>542</v>
      </c>
      <c r="C257" s="146" t="s">
        <v>384</v>
      </c>
      <c r="D257" s="146" t="s">
        <v>389</v>
      </c>
      <c r="E257" s="146" t="s">
        <v>543</v>
      </c>
      <c r="F257" s="144"/>
      <c r="G257" s="147">
        <f>G259</f>
        <v>461.73078</v>
      </c>
      <c r="H257" s="147">
        <v>373.78134</v>
      </c>
      <c r="I257" s="249">
        <f t="shared" si="4"/>
        <v>80.95222501735752</v>
      </c>
    </row>
    <row r="258" spans="1:9" ht="13.5">
      <c r="A258" s="189"/>
      <c r="B258" s="195" t="s">
        <v>544</v>
      </c>
      <c r="C258" s="155" t="s">
        <v>384</v>
      </c>
      <c r="D258" s="155" t="s">
        <v>389</v>
      </c>
      <c r="E258" s="155" t="s">
        <v>543</v>
      </c>
      <c r="F258" s="144"/>
      <c r="G258" s="156">
        <v>461.73078</v>
      </c>
      <c r="H258" s="156">
        <v>373.78134</v>
      </c>
      <c r="I258" s="250">
        <f t="shared" si="4"/>
        <v>80.95222501735752</v>
      </c>
    </row>
    <row r="259" spans="1:9" ht="13.5">
      <c r="A259" s="189"/>
      <c r="B259" s="71" t="s">
        <v>160</v>
      </c>
      <c r="C259" s="146" t="s">
        <v>384</v>
      </c>
      <c r="D259" s="146" t="s">
        <v>389</v>
      </c>
      <c r="E259" s="146" t="s">
        <v>543</v>
      </c>
      <c r="F259" s="146" t="s">
        <v>161</v>
      </c>
      <c r="G259" s="147">
        <v>461.73078</v>
      </c>
      <c r="H259" s="147">
        <v>373.78134</v>
      </c>
      <c r="I259" s="249">
        <f t="shared" si="4"/>
        <v>80.95222501735752</v>
      </c>
    </row>
    <row r="260" spans="1:9" ht="38.25">
      <c r="A260" s="189"/>
      <c r="B260" s="192" t="s">
        <v>103</v>
      </c>
      <c r="C260" s="146" t="s">
        <v>384</v>
      </c>
      <c r="D260" s="146" t="s">
        <v>389</v>
      </c>
      <c r="E260" s="146" t="s">
        <v>104</v>
      </c>
      <c r="F260" s="144"/>
      <c r="G260" s="147">
        <f>G261+G263</f>
        <v>4043.6</v>
      </c>
      <c r="H260" s="147">
        <f>H261+H263</f>
        <v>4043.6</v>
      </c>
      <c r="I260" s="249">
        <f t="shared" si="4"/>
        <v>100</v>
      </c>
    </row>
    <row r="261" spans="1:9" ht="89.25" customHeight="1">
      <c r="A261" s="189"/>
      <c r="B261" s="196" t="s">
        <v>72</v>
      </c>
      <c r="C261" s="146" t="s">
        <v>384</v>
      </c>
      <c r="D261" s="146" t="s">
        <v>389</v>
      </c>
      <c r="E261" s="146" t="s">
        <v>499</v>
      </c>
      <c r="F261" s="144"/>
      <c r="G261" s="147">
        <f>G262</f>
        <v>3623.1</v>
      </c>
      <c r="H261" s="147">
        <v>3623.1</v>
      </c>
      <c r="I261" s="249">
        <f t="shared" si="4"/>
        <v>100</v>
      </c>
    </row>
    <row r="262" spans="1:9" ht="13.5">
      <c r="A262" s="189"/>
      <c r="B262" s="71" t="s">
        <v>160</v>
      </c>
      <c r="C262" s="146" t="s">
        <v>384</v>
      </c>
      <c r="D262" s="146" t="s">
        <v>389</v>
      </c>
      <c r="E262" s="146" t="s">
        <v>105</v>
      </c>
      <c r="F262" s="146" t="s">
        <v>161</v>
      </c>
      <c r="G262" s="147">
        <v>3623.1</v>
      </c>
      <c r="H262" s="147">
        <v>3623.1</v>
      </c>
      <c r="I262" s="249">
        <f t="shared" si="4"/>
        <v>100</v>
      </c>
    </row>
    <row r="263" spans="1:9" ht="13.5">
      <c r="A263" s="189"/>
      <c r="B263" s="71" t="s">
        <v>394</v>
      </c>
      <c r="C263" s="146" t="s">
        <v>384</v>
      </c>
      <c r="D263" s="146" t="s">
        <v>389</v>
      </c>
      <c r="E263" s="146" t="s">
        <v>106</v>
      </c>
      <c r="F263" s="146" t="s">
        <v>161</v>
      </c>
      <c r="G263" s="147">
        <v>420.5</v>
      </c>
      <c r="H263" s="147">
        <v>420.5</v>
      </c>
      <c r="I263" s="249">
        <f t="shared" si="4"/>
        <v>100</v>
      </c>
    </row>
    <row r="264" spans="1:9" ht="12.75">
      <c r="A264" s="178"/>
      <c r="B264" s="180" t="s">
        <v>410</v>
      </c>
      <c r="C264" s="144" t="s">
        <v>384</v>
      </c>
      <c r="D264" s="144" t="s">
        <v>301</v>
      </c>
      <c r="E264" s="144"/>
      <c r="F264" s="144"/>
      <c r="G264" s="145">
        <f>G265</f>
        <v>1480</v>
      </c>
      <c r="H264" s="145">
        <f>H265</f>
        <v>1378.29458</v>
      </c>
      <c r="I264" s="248">
        <f t="shared" si="4"/>
        <v>93.12801216216216</v>
      </c>
    </row>
    <row r="265" spans="1:9" ht="27" customHeight="1">
      <c r="A265" s="193"/>
      <c r="B265" s="71" t="s">
        <v>545</v>
      </c>
      <c r="C265" s="146" t="s">
        <v>384</v>
      </c>
      <c r="D265" s="146" t="s">
        <v>301</v>
      </c>
      <c r="E265" s="146" t="s">
        <v>375</v>
      </c>
      <c r="F265" s="146"/>
      <c r="G265" s="147">
        <f>G266+G275</f>
        <v>1480</v>
      </c>
      <c r="H265" s="147">
        <f>H266+H275</f>
        <v>1378.29458</v>
      </c>
      <c r="I265" s="249">
        <f t="shared" si="4"/>
        <v>93.12801216216216</v>
      </c>
    </row>
    <row r="266" spans="1:9" ht="39.75" customHeight="1">
      <c r="A266" s="193"/>
      <c r="B266" s="72" t="s">
        <v>395</v>
      </c>
      <c r="C266" s="146" t="s">
        <v>384</v>
      </c>
      <c r="D266" s="146" t="s">
        <v>301</v>
      </c>
      <c r="E266" s="146" t="s">
        <v>199</v>
      </c>
      <c r="F266" s="146"/>
      <c r="G266" s="147">
        <f>G267+G269+G271+G273</f>
        <v>1120</v>
      </c>
      <c r="H266" s="147">
        <f>H267+H269+H271+H273</f>
        <v>1063.137</v>
      </c>
      <c r="I266" s="249">
        <f t="shared" si="4"/>
        <v>94.92294642857142</v>
      </c>
    </row>
    <row r="267" spans="1:9" ht="51">
      <c r="A267" s="178"/>
      <c r="B267" s="72" t="s">
        <v>546</v>
      </c>
      <c r="C267" s="146" t="s">
        <v>384</v>
      </c>
      <c r="D267" s="146" t="s">
        <v>301</v>
      </c>
      <c r="E267" s="146" t="s">
        <v>547</v>
      </c>
      <c r="F267" s="146"/>
      <c r="G267" s="147">
        <f>SUM(G268)</f>
        <v>420</v>
      </c>
      <c r="H267" s="147">
        <f>H268</f>
        <v>378.621</v>
      </c>
      <c r="I267" s="249">
        <f t="shared" si="4"/>
        <v>90.14785714285713</v>
      </c>
    </row>
    <row r="268" spans="1:9" ht="12.75">
      <c r="A268" s="178"/>
      <c r="B268" s="72" t="s">
        <v>160</v>
      </c>
      <c r="C268" s="146" t="s">
        <v>384</v>
      </c>
      <c r="D268" s="146" t="s">
        <v>301</v>
      </c>
      <c r="E268" s="146" t="s">
        <v>547</v>
      </c>
      <c r="F268" s="146" t="s">
        <v>161</v>
      </c>
      <c r="G268" s="147">
        <v>420</v>
      </c>
      <c r="H268" s="147">
        <v>378.621</v>
      </c>
      <c r="I268" s="249">
        <f t="shared" si="4"/>
        <v>90.14785714285713</v>
      </c>
    </row>
    <row r="269" spans="1:9" ht="65.25" customHeight="1">
      <c r="A269" s="178"/>
      <c r="B269" s="72" t="s">
        <v>548</v>
      </c>
      <c r="C269" s="146" t="s">
        <v>384</v>
      </c>
      <c r="D269" s="146" t="s">
        <v>301</v>
      </c>
      <c r="E269" s="146" t="s">
        <v>549</v>
      </c>
      <c r="F269" s="146"/>
      <c r="G269" s="147">
        <f>SUM(G270)</f>
        <v>350</v>
      </c>
      <c r="H269" s="147">
        <f>H270</f>
        <v>337.356</v>
      </c>
      <c r="I269" s="249">
        <f t="shared" si="4"/>
        <v>96.38742857142857</v>
      </c>
    </row>
    <row r="270" spans="1:9" ht="12.75">
      <c r="A270" s="178"/>
      <c r="B270" s="72" t="s">
        <v>160</v>
      </c>
      <c r="C270" s="146" t="s">
        <v>384</v>
      </c>
      <c r="D270" s="146" t="s">
        <v>301</v>
      </c>
      <c r="E270" s="146" t="s">
        <v>549</v>
      </c>
      <c r="F270" s="146" t="s">
        <v>161</v>
      </c>
      <c r="G270" s="147">
        <v>350</v>
      </c>
      <c r="H270" s="147">
        <v>337.356</v>
      </c>
      <c r="I270" s="249">
        <f t="shared" si="4"/>
        <v>96.38742857142857</v>
      </c>
    </row>
    <row r="271" spans="1:9" ht="92.25" customHeight="1">
      <c r="A271" s="178"/>
      <c r="B271" s="72" t="s">
        <v>572</v>
      </c>
      <c r="C271" s="146" t="s">
        <v>384</v>
      </c>
      <c r="D271" s="146" t="s">
        <v>301</v>
      </c>
      <c r="E271" s="146" t="s">
        <v>573</v>
      </c>
      <c r="F271" s="146"/>
      <c r="G271" s="147">
        <f>SUM(G272)</f>
        <v>150</v>
      </c>
      <c r="H271" s="147">
        <f>H272</f>
        <v>150</v>
      </c>
      <c r="I271" s="249">
        <f t="shared" si="4"/>
        <v>100</v>
      </c>
    </row>
    <row r="272" spans="1:9" ht="12.75">
      <c r="A272" s="178"/>
      <c r="B272" s="72" t="s">
        <v>160</v>
      </c>
      <c r="C272" s="146" t="s">
        <v>384</v>
      </c>
      <c r="D272" s="146" t="s">
        <v>301</v>
      </c>
      <c r="E272" s="146" t="s">
        <v>573</v>
      </c>
      <c r="F272" s="146" t="s">
        <v>161</v>
      </c>
      <c r="G272" s="147">
        <v>150</v>
      </c>
      <c r="H272" s="147">
        <v>150</v>
      </c>
      <c r="I272" s="249">
        <f t="shared" si="4"/>
        <v>100</v>
      </c>
    </row>
    <row r="273" spans="1:9" ht="63.75">
      <c r="A273" s="178"/>
      <c r="B273" s="72" t="s">
        <v>244</v>
      </c>
      <c r="C273" s="146" t="s">
        <v>384</v>
      </c>
      <c r="D273" s="146" t="s">
        <v>301</v>
      </c>
      <c r="E273" s="146" t="s">
        <v>245</v>
      </c>
      <c r="F273" s="146"/>
      <c r="G273" s="147">
        <f>SUM(G274)</f>
        <v>200</v>
      </c>
      <c r="H273" s="147">
        <v>197.16</v>
      </c>
      <c r="I273" s="249">
        <f t="shared" si="4"/>
        <v>98.58</v>
      </c>
    </row>
    <row r="274" spans="1:9" ht="13.5">
      <c r="A274" s="189"/>
      <c r="B274" s="72" t="s">
        <v>160</v>
      </c>
      <c r="C274" s="146" t="s">
        <v>384</v>
      </c>
      <c r="D274" s="146" t="s">
        <v>301</v>
      </c>
      <c r="E274" s="146" t="s">
        <v>245</v>
      </c>
      <c r="F274" s="146" t="s">
        <v>161</v>
      </c>
      <c r="G274" s="147">
        <v>200</v>
      </c>
      <c r="H274" s="147">
        <v>197.16</v>
      </c>
      <c r="I274" s="249">
        <f aca="true" t="shared" si="6" ref="I274:I290">H274/G274*100</f>
        <v>98.58</v>
      </c>
    </row>
    <row r="275" spans="1:9" ht="41.25" customHeight="1">
      <c r="A275" s="189"/>
      <c r="B275" s="71" t="s">
        <v>112</v>
      </c>
      <c r="C275" s="146" t="s">
        <v>384</v>
      </c>
      <c r="D275" s="146" t="s">
        <v>301</v>
      </c>
      <c r="E275" s="146" t="s">
        <v>290</v>
      </c>
      <c r="F275" s="146"/>
      <c r="G275" s="147">
        <f>G276</f>
        <v>360</v>
      </c>
      <c r="H275" s="147">
        <f>H276</f>
        <v>315.15758</v>
      </c>
      <c r="I275" s="249">
        <f t="shared" si="6"/>
        <v>87.54377222222222</v>
      </c>
    </row>
    <row r="276" spans="1:9" ht="54" customHeight="1">
      <c r="A276" s="189"/>
      <c r="B276" s="72" t="s">
        <v>246</v>
      </c>
      <c r="C276" s="146" t="s">
        <v>384</v>
      </c>
      <c r="D276" s="146" t="s">
        <v>301</v>
      </c>
      <c r="E276" s="146" t="s">
        <v>247</v>
      </c>
      <c r="F276" s="146"/>
      <c r="G276" s="147">
        <f>G277</f>
        <v>360</v>
      </c>
      <c r="H276" s="147">
        <f>H277</f>
        <v>315.15758</v>
      </c>
      <c r="I276" s="249">
        <f t="shared" si="6"/>
        <v>87.54377222222222</v>
      </c>
    </row>
    <row r="277" spans="1:9" ht="13.5">
      <c r="A277" s="189"/>
      <c r="B277" s="72" t="s">
        <v>160</v>
      </c>
      <c r="C277" s="146" t="s">
        <v>384</v>
      </c>
      <c r="D277" s="146" t="s">
        <v>301</v>
      </c>
      <c r="E277" s="146" t="s">
        <v>247</v>
      </c>
      <c r="F277" s="146" t="s">
        <v>161</v>
      </c>
      <c r="G277" s="147">
        <v>360</v>
      </c>
      <c r="H277" s="147">
        <v>315.15758</v>
      </c>
      <c r="I277" s="249">
        <f t="shared" si="6"/>
        <v>87.54377222222222</v>
      </c>
    </row>
    <row r="278" spans="1:9" ht="14.25">
      <c r="A278" s="178" t="s">
        <v>383</v>
      </c>
      <c r="B278" s="49" t="s">
        <v>53</v>
      </c>
      <c r="C278" s="144" t="s">
        <v>366</v>
      </c>
      <c r="D278" s="146"/>
      <c r="E278" s="146"/>
      <c r="F278" s="146"/>
      <c r="G278" s="145">
        <f>G279+G285</f>
        <v>4384.942</v>
      </c>
      <c r="H278" s="145">
        <f>H279+H285</f>
        <v>4353.52865</v>
      </c>
      <c r="I278" s="248">
        <f t="shared" si="6"/>
        <v>99.28360854031821</v>
      </c>
    </row>
    <row r="279" spans="1:9" ht="13.5">
      <c r="A279" s="189"/>
      <c r="B279" s="179" t="s">
        <v>248</v>
      </c>
      <c r="C279" s="144" t="s">
        <v>366</v>
      </c>
      <c r="D279" s="144" t="s">
        <v>386</v>
      </c>
      <c r="E279" s="144"/>
      <c r="F279" s="144"/>
      <c r="G279" s="145">
        <f>G280</f>
        <v>4168.932</v>
      </c>
      <c r="H279" s="145">
        <f>H280</f>
        <v>4143.21865</v>
      </c>
      <c r="I279" s="248">
        <f t="shared" si="6"/>
        <v>99.38321493370485</v>
      </c>
    </row>
    <row r="280" spans="1:9" ht="25.5">
      <c r="A280" s="178"/>
      <c r="B280" s="71" t="s">
        <v>95</v>
      </c>
      <c r="C280" s="146" t="s">
        <v>366</v>
      </c>
      <c r="D280" s="146" t="s">
        <v>386</v>
      </c>
      <c r="E280" s="146" t="s">
        <v>96</v>
      </c>
      <c r="F280" s="146"/>
      <c r="G280" s="147">
        <f>G281</f>
        <v>4168.932</v>
      </c>
      <c r="H280" s="147">
        <f>H281</f>
        <v>4143.21865</v>
      </c>
      <c r="I280" s="249">
        <f t="shared" si="6"/>
        <v>99.38321493370485</v>
      </c>
    </row>
    <row r="281" spans="1:9" ht="69" customHeight="1">
      <c r="A281" s="178"/>
      <c r="B281" s="71" t="s">
        <v>97</v>
      </c>
      <c r="C281" s="146" t="s">
        <v>366</v>
      </c>
      <c r="D281" s="146" t="s">
        <v>386</v>
      </c>
      <c r="E281" s="146" t="s">
        <v>98</v>
      </c>
      <c r="F281" s="146"/>
      <c r="G281" s="147">
        <f>G282+G283+G284</f>
        <v>4168.932</v>
      </c>
      <c r="H281" s="147">
        <f>H282+H283+H284</f>
        <v>4143.21865</v>
      </c>
      <c r="I281" s="249">
        <f t="shared" si="6"/>
        <v>99.38321493370485</v>
      </c>
    </row>
    <row r="282" spans="1:9" ht="25.5">
      <c r="A282" s="189"/>
      <c r="B282" s="72" t="s">
        <v>179</v>
      </c>
      <c r="C282" s="146" t="s">
        <v>366</v>
      </c>
      <c r="D282" s="146" t="s">
        <v>386</v>
      </c>
      <c r="E282" s="146" t="s">
        <v>98</v>
      </c>
      <c r="F282" s="146" t="s">
        <v>182</v>
      </c>
      <c r="G282" s="147">
        <v>876.218</v>
      </c>
      <c r="H282" s="147">
        <v>850.50467</v>
      </c>
      <c r="I282" s="249">
        <f t="shared" si="6"/>
        <v>97.0654186515228</v>
      </c>
    </row>
    <row r="283" spans="1:9" ht="25.5">
      <c r="A283" s="189"/>
      <c r="B283" s="203" t="s">
        <v>59</v>
      </c>
      <c r="C283" s="146" t="s">
        <v>221</v>
      </c>
      <c r="D283" s="146" t="s">
        <v>254</v>
      </c>
      <c r="E283" s="146" t="s">
        <v>98</v>
      </c>
      <c r="F283" s="146" t="s">
        <v>159</v>
      </c>
      <c r="G283" s="147">
        <v>112.25</v>
      </c>
      <c r="H283" s="147">
        <v>112.24998</v>
      </c>
      <c r="I283" s="249">
        <f t="shared" si="6"/>
        <v>99.99998218262806</v>
      </c>
    </row>
    <row r="284" spans="1:9" ht="13.5">
      <c r="A284" s="189"/>
      <c r="B284" s="72" t="s">
        <v>180</v>
      </c>
      <c r="C284" s="146" t="s">
        <v>366</v>
      </c>
      <c r="D284" s="146" t="s">
        <v>386</v>
      </c>
      <c r="E284" s="146" t="s">
        <v>98</v>
      </c>
      <c r="F284" s="146" t="s">
        <v>183</v>
      </c>
      <c r="G284" s="147">
        <v>3180.464</v>
      </c>
      <c r="H284" s="147">
        <v>3180.464</v>
      </c>
      <c r="I284" s="249">
        <f t="shared" si="6"/>
        <v>100</v>
      </c>
    </row>
    <row r="285" spans="1:9" ht="12.75">
      <c r="A285" s="178"/>
      <c r="B285" s="184" t="s">
        <v>99</v>
      </c>
      <c r="C285" s="144" t="s">
        <v>366</v>
      </c>
      <c r="D285" s="144" t="s">
        <v>387</v>
      </c>
      <c r="E285" s="144"/>
      <c r="F285" s="144"/>
      <c r="G285" s="145">
        <f>G286+G289</f>
        <v>216.01</v>
      </c>
      <c r="H285" s="145">
        <f>H286</f>
        <v>210.31</v>
      </c>
      <c r="I285" s="248">
        <f t="shared" si="6"/>
        <v>97.36123327623721</v>
      </c>
    </row>
    <row r="286" spans="1:9" ht="39.75" customHeight="1">
      <c r="A286" s="178"/>
      <c r="B286" s="71" t="s">
        <v>194</v>
      </c>
      <c r="C286" s="146" t="s">
        <v>366</v>
      </c>
      <c r="D286" s="146" t="s">
        <v>387</v>
      </c>
      <c r="E286" s="146" t="s">
        <v>195</v>
      </c>
      <c r="F286" s="144"/>
      <c r="G286" s="147">
        <f>G287</f>
        <v>210.31</v>
      </c>
      <c r="H286" s="147">
        <f>H287</f>
        <v>210.31</v>
      </c>
      <c r="I286" s="249">
        <f t="shared" si="6"/>
        <v>100</v>
      </c>
    </row>
    <row r="287" spans="1:9" ht="25.5">
      <c r="A287" s="178"/>
      <c r="B287" s="72" t="s">
        <v>179</v>
      </c>
      <c r="C287" s="146" t="s">
        <v>366</v>
      </c>
      <c r="D287" s="146" t="s">
        <v>387</v>
      </c>
      <c r="E287" s="146" t="s">
        <v>195</v>
      </c>
      <c r="F287" s="146" t="s">
        <v>182</v>
      </c>
      <c r="G287" s="147">
        <v>210.31</v>
      </c>
      <c r="H287" s="147">
        <v>210.31</v>
      </c>
      <c r="I287" s="249">
        <f t="shared" si="6"/>
        <v>100</v>
      </c>
    </row>
    <row r="288" spans="1:9" ht="12.75">
      <c r="A288" s="178"/>
      <c r="B288" s="72" t="s">
        <v>77</v>
      </c>
      <c r="C288" s="146" t="s">
        <v>366</v>
      </c>
      <c r="D288" s="146" t="s">
        <v>387</v>
      </c>
      <c r="E288" s="146" t="s">
        <v>78</v>
      </c>
      <c r="F288" s="146"/>
      <c r="G288" s="147">
        <f>G289</f>
        <v>5.7</v>
      </c>
      <c r="H288" s="147"/>
      <c r="I288" s="249">
        <f t="shared" si="6"/>
        <v>0</v>
      </c>
    </row>
    <row r="289" spans="1:9" ht="38.25">
      <c r="A289" s="178"/>
      <c r="B289" s="183" t="s">
        <v>100</v>
      </c>
      <c r="C289" s="146" t="s">
        <v>366</v>
      </c>
      <c r="D289" s="146" t="s">
        <v>387</v>
      </c>
      <c r="E289" s="146" t="s">
        <v>101</v>
      </c>
      <c r="F289" s="146"/>
      <c r="G289" s="147">
        <f>G290</f>
        <v>5.7</v>
      </c>
      <c r="H289" s="147"/>
      <c r="I289" s="249">
        <f t="shared" si="6"/>
        <v>0</v>
      </c>
    </row>
    <row r="290" spans="1:9" ht="25.5">
      <c r="A290" s="178"/>
      <c r="B290" s="72" t="s">
        <v>179</v>
      </c>
      <c r="C290" s="146" t="s">
        <v>366</v>
      </c>
      <c r="D290" s="146" t="s">
        <v>386</v>
      </c>
      <c r="E290" s="146" t="s">
        <v>101</v>
      </c>
      <c r="F290" s="146" t="s">
        <v>182</v>
      </c>
      <c r="G290" s="147">
        <v>5.7</v>
      </c>
      <c r="H290" s="147"/>
      <c r="I290" s="249">
        <f t="shared" si="6"/>
        <v>0</v>
      </c>
    </row>
    <row r="291" spans="1:9" ht="12.75">
      <c r="A291" s="178"/>
      <c r="B291" s="197" t="s">
        <v>228</v>
      </c>
      <c r="C291" s="161"/>
      <c r="D291" s="161"/>
      <c r="E291" s="161"/>
      <c r="F291" s="161"/>
      <c r="G291" s="145">
        <f>G278+G264+G246+G241+G236+G231+G218+G168+G156+G140+G129+G114+G90+G83+G13</f>
        <v>415217.80936</v>
      </c>
      <c r="H291" s="145">
        <f>H13+H83+H90+H114+H128+H168+H218+H230+H278</f>
        <v>401860.46528</v>
      </c>
      <c r="I291" s="248">
        <f>H291/G291*100</f>
        <v>96.78305126155632</v>
      </c>
    </row>
  </sheetData>
  <mergeCells count="14">
    <mergeCell ref="A10:A11"/>
    <mergeCell ref="B10:B11"/>
    <mergeCell ref="C10:C11"/>
    <mergeCell ref="D10:D11"/>
    <mergeCell ref="G10:I10"/>
    <mergeCell ref="E2:I2"/>
    <mergeCell ref="B3:I3"/>
    <mergeCell ref="B4:I4"/>
    <mergeCell ref="B5:I5"/>
    <mergeCell ref="D6:I6"/>
    <mergeCell ref="B8:I8"/>
    <mergeCell ref="B9:F9"/>
    <mergeCell ref="E10:E11"/>
    <mergeCell ref="F10:F11"/>
  </mergeCells>
  <printOptions/>
  <pageMargins left="0.75" right="0.75" top="1" bottom="1" header="0.5" footer="0.5"/>
  <pageSetup horizontalDpi="600" verticalDpi="600" orientation="portrait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58"/>
  <sheetViews>
    <sheetView view="pageBreakPreview" zoomScale="160" zoomScaleSheetLayoutView="160" workbookViewId="0" topLeftCell="A1">
      <selection activeCell="G7" sqref="G7"/>
    </sheetView>
  </sheetViews>
  <sheetFormatPr defaultColWidth="9.00390625" defaultRowHeight="12.75"/>
  <cols>
    <col min="1" max="1" width="4.25390625" style="0" customWidth="1"/>
    <col min="2" max="2" width="57.375" style="0" customWidth="1"/>
    <col min="7" max="7" width="16.125" style="0" customWidth="1"/>
    <col min="8" max="8" width="15.625" style="0" customWidth="1"/>
    <col min="9" max="9" width="12.25390625" style="0" customWidth="1"/>
  </cols>
  <sheetData>
    <row r="1" spans="1:7" ht="12.75">
      <c r="A1" s="5"/>
      <c r="B1" s="70"/>
      <c r="C1" s="5"/>
      <c r="D1" s="5"/>
      <c r="E1" s="5"/>
      <c r="F1" s="5"/>
      <c r="G1" s="5"/>
    </row>
    <row r="2" spans="1:9" ht="15">
      <c r="A2" s="5"/>
      <c r="B2" s="70"/>
      <c r="C2" s="40"/>
      <c r="D2" s="40"/>
      <c r="E2" s="276" t="s">
        <v>206</v>
      </c>
      <c r="F2" s="277"/>
      <c r="G2" s="277"/>
      <c r="H2" s="277"/>
      <c r="I2" s="277"/>
    </row>
    <row r="3" spans="1:9" ht="15">
      <c r="A3" s="5"/>
      <c r="B3" s="258" t="s">
        <v>123</v>
      </c>
      <c r="C3" s="258"/>
      <c r="D3" s="258"/>
      <c r="E3" s="258"/>
      <c r="F3" s="258"/>
      <c r="G3" s="258"/>
      <c r="H3" s="277"/>
      <c r="I3" s="277"/>
    </row>
    <row r="4" spans="1:9" ht="15">
      <c r="A4" s="5"/>
      <c r="B4" s="258" t="s">
        <v>124</v>
      </c>
      <c r="C4" s="258"/>
      <c r="D4" s="258"/>
      <c r="E4" s="258"/>
      <c r="F4" s="258"/>
      <c r="G4" s="258"/>
      <c r="H4" s="277"/>
      <c r="I4" s="277"/>
    </row>
    <row r="5" spans="1:9" ht="15">
      <c r="A5" s="5"/>
      <c r="B5" s="259" t="s">
        <v>187</v>
      </c>
      <c r="C5" s="259"/>
      <c r="D5" s="259"/>
      <c r="E5" s="259"/>
      <c r="F5" s="259"/>
      <c r="G5" s="259"/>
      <c r="H5" s="277"/>
      <c r="I5" s="277"/>
    </row>
    <row r="6" spans="1:9" ht="15">
      <c r="A6" s="5"/>
      <c r="B6" s="70"/>
      <c r="C6" s="40"/>
      <c r="D6" s="258" t="s">
        <v>200</v>
      </c>
      <c r="E6" s="258"/>
      <c r="F6" s="258"/>
      <c r="G6" s="258"/>
      <c r="H6" s="277"/>
      <c r="I6" s="277"/>
    </row>
    <row r="7" spans="1:7" ht="12.75">
      <c r="A7" s="5"/>
      <c r="B7" s="70"/>
      <c r="C7" s="5"/>
      <c r="D7" s="5"/>
      <c r="E7" s="5"/>
      <c r="F7" s="5"/>
      <c r="G7" s="5"/>
    </row>
    <row r="9" spans="1:9" ht="36" customHeight="1">
      <c r="A9" s="37"/>
      <c r="B9" s="284" t="s">
        <v>309</v>
      </c>
      <c r="C9" s="284"/>
      <c r="D9" s="284"/>
      <c r="E9" s="284"/>
      <c r="F9" s="284"/>
      <c r="G9" s="284"/>
      <c r="H9" s="277"/>
      <c r="I9" s="277"/>
    </row>
    <row r="10" spans="1:9" ht="18.75">
      <c r="A10" s="5"/>
      <c r="B10" s="284"/>
      <c r="C10" s="284"/>
      <c r="D10" s="284"/>
      <c r="E10" s="284"/>
      <c r="F10" s="284"/>
      <c r="I10" s="10" t="s">
        <v>256</v>
      </c>
    </row>
    <row r="11" spans="1:9" ht="12.75">
      <c r="A11" s="287" t="s">
        <v>212</v>
      </c>
      <c r="B11" s="289" t="s">
        <v>213</v>
      </c>
      <c r="C11" s="285" t="s">
        <v>214</v>
      </c>
      <c r="D11" s="285" t="s">
        <v>579</v>
      </c>
      <c r="E11" s="285" t="s">
        <v>215</v>
      </c>
      <c r="F11" s="285" t="s">
        <v>216</v>
      </c>
      <c r="G11" s="283" t="s">
        <v>143</v>
      </c>
      <c r="H11" s="267"/>
      <c r="I11" s="268"/>
    </row>
    <row r="12" spans="1:9" ht="24" customHeight="1">
      <c r="A12" s="288"/>
      <c r="B12" s="290"/>
      <c r="C12" s="286"/>
      <c r="D12" s="286"/>
      <c r="E12" s="286"/>
      <c r="F12" s="286"/>
      <c r="G12" s="209" t="s">
        <v>189</v>
      </c>
      <c r="H12" s="209" t="s">
        <v>190</v>
      </c>
      <c r="I12" s="209" t="s">
        <v>191</v>
      </c>
    </row>
    <row r="13" spans="1:9" ht="12.75">
      <c r="A13" s="73" t="s">
        <v>86</v>
      </c>
      <c r="B13" s="74">
        <v>2</v>
      </c>
      <c r="C13" s="43" t="s">
        <v>87</v>
      </c>
      <c r="D13" s="43" t="s">
        <v>385</v>
      </c>
      <c r="E13" s="43" t="s">
        <v>88</v>
      </c>
      <c r="F13" s="43" t="s">
        <v>89</v>
      </c>
      <c r="G13" s="141">
        <v>7</v>
      </c>
      <c r="H13" s="141">
        <v>8</v>
      </c>
      <c r="I13" s="141">
        <v>9</v>
      </c>
    </row>
    <row r="14" spans="1:9" ht="33.75" customHeight="1">
      <c r="A14" s="178" t="s">
        <v>217</v>
      </c>
      <c r="B14" s="210" t="s">
        <v>580</v>
      </c>
      <c r="C14" s="144" t="s">
        <v>218</v>
      </c>
      <c r="D14" s="144"/>
      <c r="E14" s="144"/>
      <c r="F14" s="144"/>
      <c r="G14" s="145">
        <f>G15+G21+G69+G35+G52+G59+G74</f>
        <v>195379.22286</v>
      </c>
      <c r="H14" s="145">
        <f>H15+H21+H35+H52+H59+H69+H74</f>
        <v>193030.92573000002</v>
      </c>
      <c r="I14" s="248">
        <f>H14/G14*100</f>
        <v>98.79808246976053</v>
      </c>
    </row>
    <row r="15" spans="1:9" ht="37.5" customHeight="1">
      <c r="A15" s="178"/>
      <c r="B15" s="211" t="s">
        <v>219</v>
      </c>
      <c r="C15" s="144" t="s">
        <v>218</v>
      </c>
      <c r="D15" s="144" t="s">
        <v>581</v>
      </c>
      <c r="E15" s="144"/>
      <c r="F15" s="144"/>
      <c r="G15" s="145">
        <f>G16</f>
        <v>6318.923</v>
      </c>
      <c r="H15" s="145">
        <f>H18+H19+H20</f>
        <v>6119.5462</v>
      </c>
      <c r="I15" s="248">
        <f aca="true" t="shared" si="0" ref="I15:I78">H15/G15*100</f>
        <v>96.84476610966773</v>
      </c>
    </row>
    <row r="16" spans="1:9" ht="27" customHeight="1">
      <c r="A16" s="178"/>
      <c r="B16" s="203" t="s">
        <v>77</v>
      </c>
      <c r="C16" s="146" t="s">
        <v>218</v>
      </c>
      <c r="D16" s="146" t="s">
        <v>581</v>
      </c>
      <c r="E16" s="146" t="s">
        <v>78</v>
      </c>
      <c r="F16" s="146"/>
      <c r="G16" s="147">
        <f>G17</f>
        <v>6318.923</v>
      </c>
      <c r="H16" s="147">
        <f>H17</f>
        <v>6119.5462</v>
      </c>
      <c r="I16" s="249">
        <f t="shared" si="0"/>
        <v>96.84476610966773</v>
      </c>
    </row>
    <row r="17" spans="1:9" ht="54" customHeight="1">
      <c r="A17" s="178"/>
      <c r="B17" s="212" t="s">
        <v>360</v>
      </c>
      <c r="C17" s="146" t="s">
        <v>218</v>
      </c>
      <c r="D17" s="146" t="s">
        <v>581</v>
      </c>
      <c r="E17" s="146" t="s">
        <v>79</v>
      </c>
      <c r="F17" s="146"/>
      <c r="G17" s="147">
        <f>G18+G19+G20</f>
        <v>6318.923</v>
      </c>
      <c r="H17" s="147">
        <f>H18+H19+H20</f>
        <v>6119.5462</v>
      </c>
      <c r="I17" s="249">
        <f t="shared" si="0"/>
        <v>96.84476610966773</v>
      </c>
    </row>
    <row r="18" spans="1:9" ht="57" customHeight="1">
      <c r="A18" s="178"/>
      <c r="B18" s="212" t="s">
        <v>178</v>
      </c>
      <c r="C18" s="146" t="s">
        <v>218</v>
      </c>
      <c r="D18" s="146" t="s">
        <v>581</v>
      </c>
      <c r="E18" s="146" t="s">
        <v>79</v>
      </c>
      <c r="F18" s="146" t="s">
        <v>181</v>
      </c>
      <c r="G18" s="147">
        <v>6078.623</v>
      </c>
      <c r="H18" s="147">
        <v>5944.32828</v>
      </c>
      <c r="I18" s="249">
        <f t="shared" si="0"/>
        <v>97.79070490142257</v>
      </c>
    </row>
    <row r="19" spans="1:9" ht="32.25" customHeight="1">
      <c r="A19" s="178"/>
      <c r="B19" s="212" t="s">
        <v>179</v>
      </c>
      <c r="C19" s="146" t="s">
        <v>218</v>
      </c>
      <c r="D19" s="146" t="s">
        <v>581</v>
      </c>
      <c r="E19" s="146" t="s">
        <v>79</v>
      </c>
      <c r="F19" s="146" t="s">
        <v>182</v>
      </c>
      <c r="G19" s="147">
        <v>240</v>
      </c>
      <c r="H19" s="147">
        <v>175.14892</v>
      </c>
      <c r="I19" s="249">
        <f t="shared" si="0"/>
        <v>72.97871666666667</v>
      </c>
    </row>
    <row r="20" spans="1:9" ht="21" customHeight="1">
      <c r="A20" s="178"/>
      <c r="B20" s="212" t="s">
        <v>180</v>
      </c>
      <c r="C20" s="146" t="s">
        <v>218</v>
      </c>
      <c r="D20" s="146" t="s">
        <v>581</v>
      </c>
      <c r="E20" s="146" t="s">
        <v>79</v>
      </c>
      <c r="F20" s="146" t="s">
        <v>183</v>
      </c>
      <c r="G20" s="147">
        <v>0.3</v>
      </c>
      <c r="H20" s="147">
        <v>0.069</v>
      </c>
      <c r="I20" s="249">
        <f t="shared" si="0"/>
        <v>23.000000000000004</v>
      </c>
    </row>
    <row r="21" spans="1:9" ht="21.75" customHeight="1">
      <c r="A21" s="178"/>
      <c r="B21" s="213" t="s">
        <v>382</v>
      </c>
      <c r="C21" s="144" t="s">
        <v>218</v>
      </c>
      <c r="D21" s="144" t="s">
        <v>582</v>
      </c>
      <c r="E21" s="144"/>
      <c r="F21" s="144"/>
      <c r="G21" s="145">
        <f>G22</f>
        <v>87183.52747</v>
      </c>
      <c r="H21" s="145">
        <f>H22</f>
        <v>86787.35824</v>
      </c>
      <c r="I21" s="248">
        <f t="shared" si="0"/>
        <v>99.5455916484495</v>
      </c>
    </row>
    <row r="22" spans="1:9" ht="36.75" customHeight="1">
      <c r="A22" s="178"/>
      <c r="B22" s="214" t="s">
        <v>80</v>
      </c>
      <c r="C22" s="146" t="s">
        <v>218</v>
      </c>
      <c r="D22" s="146" t="s">
        <v>582</v>
      </c>
      <c r="E22" s="146" t="s">
        <v>81</v>
      </c>
      <c r="F22" s="146"/>
      <c r="G22" s="147">
        <f>G23</f>
        <v>87183.52747</v>
      </c>
      <c r="H22" s="147">
        <f>H23</f>
        <v>86787.35824</v>
      </c>
      <c r="I22" s="249">
        <f t="shared" si="0"/>
        <v>99.5455916484495</v>
      </c>
    </row>
    <row r="23" spans="1:9" ht="47.25" customHeight="1">
      <c r="A23" s="178"/>
      <c r="B23" s="214" t="s">
        <v>82</v>
      </c>
      <c r="C23" s="146" t="s">
        <v>218</v>
      </c>
      <c r="D23" s="146" t="s">
        <v>83</v>
      </c>
      <c r="E23" s="146" t="s">
        <v>84</v>
      </c>
      <c r="F23" s="146"/>
      <c r="G23" s="147">
        <f>G24+G26+G30+G32</f>
        <v>87183.52747</v>
      </c>
      <c r="H23" s="147">
        <f>H24+H26+H30+H32</f>
        <v>86787.35824</v>
      </c>
      <c r="I23" s="249">
        <f t="shared" si="0"/>
        <v>99.5455916484495</v>
      </c>
    </row>
    <row r="24" spans="1:9" ht="87.75" customHeight="1">
      <c r="A24" s="178"/>
      <c r="B24" s="214" t="s">
        <v>31</v>
      </c>
      <c r="C24" s="146" t="s">
        <v>218</v>
      </c>
      <c r="D24" s="146" t="s">
        <v>83</v>
      </c>
      <c r="E24" s="146" t="s">
        <v>453</v>
      </c>
      <c r="F24" s="146"/>
      <c r="G24" s="147">
        <f>G25</f>
        <v>143.53846</v>
      </c>
      <c r="H24" s="147">
        <f>H25</f>
        <v>143.53846</v>
      </c>
      <c r="I24" s="249">
        <f t="shared" si="0"/>
        <v>100</v>
      </c>
    </row>
    <row r="25" spans="1:9" ht="31.5" customHeight="1">
      <c r="A25" s="178"/>
      <c r="B25" s="212" t="s">
        <v>179</v>
      </c>
      <c r="C25" s="146" t="s">
        <v>218</v>
      </c>
      <c r="D25" s="146" t="s">
        <v>83</v>
      </c>
      <c r="E25" s="146" t="s">
        <v>453</v>
      </c>
      <c r="F25" s="146" t="s">
        <v>182</v>
      </c>
      <c r="G25" s="147">
        <v>143.53846</v>
      </c>
      <c r="H25" s="147">
        <v>143.53846</v>
      </c>
      <c r="I25" s="249">
        <f t="shared" si="0"/>
        <v>100</v>
      </c>
    </row>
    <row r="26" spans="1:9" ht="101.25" customHeight="1">
      <c r="A26" s="178"/>
      <c r="B26" s="203" t="s">
        <v>64</v>
      </c>
      <c r="C26" s="146" t="s">
        <v>218</v>
      </c>
      <c r="D26" s="146" t="s">
        <v>582</v>
      </c>
      <c r="E26" s="146" t="s">
        <v>65</v>
      </c>
      <c r="F26" s="146"/>
      <c r="G26" s="147">
        <f>G27+G28+G29</f>
        <v>63052.52747</v>
      </c>
      <c r="H26" s="147">
        <f>H27+H28+H29</f>
        <v>62656.38591999999</v>
      </c>
      <c r="I26" s="249">
        <f t="shared" si="0"/>
        <v>99.37172772306631</v>
      </c>
    </row>
    <row r="27" spans="1:9" ht="53.25" customHeight="1">
      <c r="A27" s="178"/>
      <c r="B27" s="212" t="s">
        <v>178</v>
      </c>
      <c r="C27" s="146" t="s">
        <v>218</v>
      </c>
      <c r="D27" s="146" t="s">
        <v>582</v>
      </c>
      <c r="E27" s="146" t="s">
        <v>65</v>
      </c>
      <c r="F27" s="146" t="s">
        <v>181</v>
      </c>
      <c r="G27" s="147">
        <v>34955.165</v>
      </c>
      <c r="H27" s="147">
        <v>34861.42769</v>
      </c>
      <c r="I27" s="249">
        <f t="shared" si="0"/>
        <v>99.73183559568378</v>
      </c>
    </row>
    <row r="28" spans="1:9" ht="25.5">
      <c r="A28" s="178"/>
      <c r="B28" s="212" t="s">
        <v>179</v>
      </c>
      <c r="C28" s="146" t="s">
        <v>218</v>
      </c>
      <c r="D28" s="146" t="s">
        <v>582</v>
      </c>
      <c r="E28" s="146" t="s">
        <v>65</v>
      </c>
      <c r="F28" s="146" t="s">
        <v>182</v>
      </c>
      <c r="G28" s="147">
        <v>27209.22864</v>
      </c>
      <c r="H28" s="147">
        <v>26935.7631</v>
      </c>
      <c r="I28" s="249">
        <f t="shared" si="0"/>
        <v>98.99495298592191</v>
      </c>
    </row>
    <row r="29" spans="1:9" ht="12.75">
      <c r="A29" s="178"/>
      <c r="B29" s="212" t="s">
        <v>180</v>
      </c>
      <c r="C29" s="146" t="s">
        <v>218</v>
      </c>
      <c r="D29" s="146" t="s">
        <v>582</v>
      </c>
      <c r="E29" s="146" t="s">
        <v>65</v>
      </c>
      <c r="F29" s="146" t="s">
        <v>183</v>
      </c>
      <c r="G29" s="147">
        <v>888.13383</v>
      </c>
      <c r="H29" s="147">
        <v>859.19513</v>
      </c>
      <c r="I29" s="249">
        <f t="shared" si="0"/>
        <v>96.74162845480167</v>
      </c>
    </row>
    <row r="30" spans="1:9" ht="51">
      <c r="A30" s="178"/>
      <c r="B30" s="212" t="s">
        <v>454</v>
      </c>
      <c r="C30" s="146" t="s">
        <v>218</v>
      </c>
      <c r="D30" s="146" t="s">
        <v>582</v>
      </c>
      <c r="E30" s="146" t="s">
        <v>455</v>
      </c>
      <c r="F30" s="146"/>
      <c r="G30" s="147">
        <f>G31</f>
        <v>478.46154</v>
      </c>
      <c r="H30" s="147">
        <f>H31</f>
        <v>478.46154</v>
      </c>
      <c r="I30" s="249">
        <f t="shared" si="0"/>
        <v>100</v>
      </c>
    </row>
    <row r="31" spans="1:9" ht="25.5">
      <c r="A31" s="178"/>
      <c r="B31" s="212" t="s">
        <v>179</v>
      </c>
      <c r="C31" s="146" t="s">
        <v>218</v>
      </c>
      <c r="D31" s="146" t="s">
        <v>582</v>
      </c>
      <c r="E31" s="146" t="s">
        <v>455</v>
      </c>
      <c r="F31" s="146" t="s">
        <v>182</v>
      </c>
      <c r="G31" s="147">
        <v>478.46154</v>
      </c>
      <c r="H31" s="147">
        <v>478.46154</v>
      </c>
      <c r="I31" s="249">
        <f t="shared" si="0"/>
        <v>100</v>
      </c>
    </row>
    <row r="32" spans="1:9" ht="104.25" customHeight="1">
      <c r="A32" s="178"/>
      <c r="B32" s="203" t="s">
        <v>66</v>
      </c>
      <c r="C32" s="146" t="s">
        <v>218</v>
      </c>
      <c r="D32" s="146" t="s">
        <v>582</v>
      </c>
      <c r="E32" s="146" t="s">
        <v>67</v>
      </c>
      <c r="F32" s="146"/>
      <c r="G32" s="147">
        <f>G33+G34</f>
        <v>23509</v>
      </c>
      <c r="H32" s="147">
        <f>H33+H34</f>
        <v>23508.97232</v>
      </c>
      <c r="I32" s="249">
        <f t="shared" si="0"/>
        <v>99.9998822578587</v>
      </c>
    </row>
    <row r="33" spans="1:9" ht="53.25" customHeight="1">
      <c r="A33" s="178"/>
      <c r="B33" s="212" t="s">
        <v>178</v>
      </c>
      <c r="C33" s="146" t="s">
        <v>218</v>
      </c>
      <c r="D33" s="146" t="s">
        <v>582</v>
      </c>
      <c r="E33" s="146" t="s">
        <v>67</v>
      </c>
      <c r="F33" s="146" t="s">
        <v>181</v>
      </c>
      <c r="G33" s="147">
        <v>22556.872</v>
      </c>
      <c r="H33" s="147">
        <v>22556.872</v>
      </c>
      <c r="I33" s="249">
        <f t="shared" si="0"/>
        <v>100</v>
      </c>
    </row>
    <row r="34" spans="1:9" ht="25.5">
      <c r="A34" s="178"/>
      <c r="B34" s="212" t="s">
        <v>179</v>
      </c>
      <c r="C34" s="146" t="s">
        <v>218</v>
      </c>
      <c r="D34" s="146" t="s">
        <v>582</v>
      </c>
      <c r="E34" s="146" t="s">
        <v>67</v>
      </c>
      <c r="F34" s="146" t="s">
        <v>182</v>
      </c>
      <c r="G34" s="147">
        <v>952.128</v>
      </c>
      <c r="H34" s="147">
        <v>952.10032</v>
      </c>
      <c r="I34" s="249">
        <f t="shared" si="0"/>
        <v>99.99709282785507</v>
      </c>
    </row>
    <row r="35" spans="1:9" ht="12.75">
      <c r="A35" s="178"/>
      <c r="B35" s="210" t="s">
        <v>378</v>
      </c>
      <c r="C35" s="144" t="s">
        <v>218</v>
      </c>
      <c r="D35" s="144" t="s">
        <v>379</v>
      </c>
      <c r="E35" s="144"/>
      <c r="F35" s="144"/>
      <c r="G35" s="145">
        <f>SUM(G36)</f>
        <v>99468.53172</v>
      </c>
      <c r="H35" s="145">
        <f>H36</f>
        <v>97738.12862</v>
      </c>
      <c r="I35" s="248">
        <f t="shared" si="0"/>
        <v>98.26035121854315</v>
      </c>
    </row>
    <row r="36" spans="1:9" ht="29.25" customHeight="1">
      <c r="A36" s="178"/>
      <c r="B36" s="214" t="s">
        <v>68</v>
      </c>
      <c r="C36" s="146" t="s">
        <v>218</v>
      </c>
      <c r="D36" s="146" t="s">
        <v>379</v>
      </c>
      <c r="E36" s="146" t="s">
        <v>81</v>
      </c>
      <c r="F36" s="146"/>
      <c r="G36" s="147">
        <f>SUM(G37)</f>
        <v>99468.53172</v>
      </c>
      <c r="H36" s="147">
        <f>H37</f>
        <v>97738.12862</v>
      </c>
      <c r="I36" s="249">
        <f t="shared" si="0"/>
        <v>98.26035121854315</v>
      </c>
    </row>
    <row r="37" spans="1:9" ht="39" customHeight="1">
      <c r="A37" s="178"/>
      <c r="B37" s="214" t="s">
        <v>284</v>
      </c>
      <c r="C37" s="146" t="s">
        <v>285</v>
      </c>
      <c r="D37" s="146" t="s">
        <v>379</v>
      </c>
      <c r="E37" s="146" t="s">
        <v>286</v>
      </c>
      <c r="F37" s="146"/>
      <c r="G37" s="147">
        <f>G38+G42+G44+G47+G50</f>
        <v>99468.53172</v>
      </c>
      <c r="H37" s="147">
        <f>H38+H42+H44+H47+H50</f>
        <v>97738.12862</v>
      </c>
      <c r="I37" s="249">
        <f t="shared" si="0"/>
        <v>98.26035121854315</v>
      </c>
    </row>
    <row r="38" spans="1:9" ht="93" customHeight="1">
      <c r="A38" s="178"/>
      <c r="B38" s="203" t="s">
        <v>18</v>
      </c>
      <c r="C38" s="146" t="s">
        <v>218</v>
      </c>
      <c r="D38" s="146" t="s">
        <v>379</v>
      </c>
      <c r="E38" s="146" t="s">
        <v>19</v>
      </c>
      <c r="F38" s="146"/>
      <c r="G38" s="147">
        <f>G39+G40+G41</f>
        <v>22240.81767</v>
      </c>
      <c r="H38" s="147">
        <f>H39+H40+H41</f>
        <v>21955.84105</v>
      </c>
      <c r="I38" s="249">
        <f t="shared" si="0"/>
        <v>98.7186774145251</v>
      </c>
    </row>
    <row r="39" spans="1:9" ht="55.5" customHeight="1">
      <c r="A39" s="178"/>
      <c r="B39" s="212" t="s">
        <v>178</v>
      </c>
      <c r="C39" s="146" t="s">
        <v>218</v>
      </c>
      <c r="D39" s="146" t="s">
        <v>379</v>
      </c>
      <c r="E39" s="146" t="s">
        <v>19</v>
      </c>
      <c r="F39" s="146" t="s">
        <v>181</v>
      </c>
      <c r="G39" s="147">
        <v>3245</v>
      </c>
      <c r="H39" s="147">
        <v>3245</v>
      </c>
      <c r="I39" s="249">
        <f t="shared" si="0"/>
        <v>100</v>
      </c>
    </row>
    <row r="40" spans="1:9" ht="25.5">
      <c r="A40" s="178"/>
      <c r="B40" s="212" t="s">
        <v>179</v>
      </c>
      <c r="C40" s="146" t="s">
        <v>218</v>
      </c>
      <c r="D40" s="146" t="s">
        <v>379</v>
      </c>
      <c r="E40" s="146" t="s">
        <v>19</v>
      </c>
      <c r="F40" s="146" t="s">
        <v>182</v>
      </c>
      <c r="G40" s="147">
        <v>17999.093</v>
      </c>
      <c r="H40" s="147">
        <v>17714.11638</v>
      </c>
      <c r="I40" s="249">
        <f t="shared" si="0"/>
        <v>98.41671677567308</v>
      </c>
    </row>
    <row r="41" spans="1:9" ht="12.75">
      <c r="A41" s="178"/>
      <c r="B41" s="212" t="s">
        <v>180</v>
      </c>
      <c r="C41" s="146" t="s">
        <v>218</v>
      </c>
      <c r="D41" s="146" t="s">
        <v>379</v>
      </c>
      <c r="E41" s="146" t="s">
        <v>19</v>
      </c>
      <c r="F41" s="146" t="s">
        <v>183</v>
      </c>
      <c r="G41" s="147">
        <v>996.72467</v>
      </c>
      <c r="H41" s="147">
        <v>996.72467</v>
      </c>
      <c r="I41" s="249">
        <f t="shared" si="0"/>
        <v>100</v>
      </c>
    </row>
    <row r="42" spans="1:9" ht="45" customHeight="1">
      <c r="A42" s="178"/>
      <c r="B42" s="212" t="s">
        <v>456</v>
      </c>
      <c r="C42" s="146" t="s">
        <v>218</v>
      </c>
      <c r="D42" s="146" t="s">
        <v>379</v>
      </c>
      <c r="E42" s="146" t="s">
        <v>457</v>
      </c>
      <c r="F42" s="146"/>
      <c r="G42" s="147">
        <f>G43</f>
        <v>500</v>
      </c>
      <c r="H42" s="147">
        <f>H43</f>
        <v>500</v>
      </c>
      <c r="I42" s="249">
        <f t="shared" si="0"/>
        <v>100</v>
      </c>
    </row>
    <row r="43" spans="1:9" ht="25.5">
      <c r="A43" s="178"/>
      <c r="B43" s="212" t="s">
        <v>179</v>
      </c>
      <c r="C43" s="146" t="s">
        <v>218</v>
      </c>
      <c r="D43" s="146" t="s">
        <v>379</v>
      </c>
      <c r="E43" s="146" t="s">
        <v>457</v>
      </c>
      <c r="F43" s="146" t="s">
        <v>182</v>
      </c>
      <c r="G43" s="147">
        <v>500</v>
      </c>
      <c r="H43" s="147">
        <v>500</v>
      </c>
      <c r="I43" s="249">
        <f t="shared" si="0"/>
        <v>100</v>
      </c>
    </row>
    <row r="44" spans="1:9" ht="117.75" customHeight="1">
      <c r="A44" s="178"/>
      <c r="B44" s="214" t="s">
        <v>20</v>
      </c>
      <c r="C44" s="146" t="s">
        <v>218</v>
      </c>
      <c r="D44" s="146" t="s">
        <v>379</v>
      </c>
      <c r="E44" s="146" t="s">
        <v>21</v>
      </c>
      <c r="F44" s="146"/>
      <c r="G44" s="147">
        <f>G45+G46</f>
        <v>71634.63614999999</v>
      </c>
      <c r="H44" s="147">
        <f>H45+H46</f>
        <v>70221.32981</v>
      </c>
      <c r="I44" s="249">
        <f t="shared" si="0"/>
        <v>98.02706286238323</v>
      </c>
    </row>
    <row r="45" spans="1:9" ht="54" customHeight="1">
      <c r="A45" s="178"/>
      <c r="B45" s="212" t="s">
        <v>178</v>
      </c>
      <c r="C45" s="146" t="s">
        <v>218</v>
      </c>
      <c r="D45" s="146" t="s">
        <v>379</v>
      </c>
      <c r="E45" s="146" t="s">
        <v>21</v>
      </c>
      <c r="F45" s="146" t="s">
        <v>181</v>
      </c>
      <c r="G45" s="147">
        <v>69713.73615</v>
      </c>
      <c r="H45" s="147">
        <v>68300.42981</v>
      </c>
      <c r="I45" s="249">
        <f t="shared" si="0"/>
        <v>97.97270033417941</v>
      </c>
    </row>
    <row r="46" spans="1:9" ht="25.5">
      <c r="A46" s="178"/>
      <c r="B46" s="212" t="s">
        <v>179</v>
      </c>
      <c r="C46" s="146" t="s">
        <v>218</v>
      </c>
      <c r="D46" s="146" t="s">
        <v>379</v>
      </c>
      <c r="E46" s="146" t="s">
        <v>21</v>
      </c>
      <c r="F46" s="146" t="s">
        <v>182</v>
      </c>
      <c r="G46" s="147">
        <v>1920.9</v>
      </c>
      <c r="H46" s="147">
        <v>1920.9</v>
      </c>
      <c r="I46" s="249">
        <f t="shared" si="0"/>
        <v>100</v>
      </c>
    </row>
    <row r="47" spans="1:9" ht="84.75" customHeight="1">
      <c r="A47" s="178"/>
      <c r="B47" s="212" t="s">
        <v>22</v>
      </c>
      <c r="C47" s="146" t="s">
        <v>218</v>
      </c>
      <c r="D47" s="146" t="s">
        <v>379</v>
      </c>
      <c r="E47" s="146" t="s">
        <v>458</v>
      </c>
      <c r="F47" s="155"/>
      <c r="G47" s="147">
        <f>G48+G49</f>
        <v>4374.5</v>
      </c>
      <c r="H47" s="147">
        <f>H48+H49</f>
        <v>4374.5</v>
      </c>
      <c r="I47" s="249">
        <f t="shared" si="0"/>
        <v>100</v>
      </c>
    </row>
    <row r="48" spans="1:9" ht="25.5">
      <c r="A48" s="178"/>
      <c r="B48" s="212" t="s">
        <v>179</v>
      </c>
      <c r="C48" s="146" t="s">
        <v>218</v>
      </c>
      <c r="D48" s="146" t="s">
        <v>379</v>
      </c>
      <c r="E48" s="146" t="s">
        <v>458</v>
      </c>
      <c r="F48" s="146" t="s">
        <v>182</v>
      </c>
      <c r="G48" s="147">
        <v>3832</v>
      </c>
      <c r="H48" s="147">
        <v>3832</v>
      </c>
      <c r="I48" s="249">
        <f t="shared" si="0"/>
        <v>100</v>
      </c>
    </row>
    <row r="49" spans="1:9" ht="19.5" customHeight="1">
      <c r="A49" s="178"/>
      <c r="B49" s="203" t="s">
        <v>160</v>
      </c>
      <c r="C49" s="146" t="s">
        <v>218</v>
      </c>
      <c r="D49" s="146" t="s">
        <v>379</v>
      </c>
      <c r="E49" s="146" t="s">
        <v>458</v>
      </c>
      <c r="F49" s="146" t="s">
        <v>161</v>
      </c>
      <c r="G49" s="147">
        <v>542.5</v>
      </c>
      <c r="H49" s="147">
        <v>542.5</v>
      </c>
      <c r="I49" s="249">
        <f t="shared" si="0"/>
        <v>100</v>
      </c>
    </row>
    <row r="50" spans="1:9" ht="93.75" customHeight="1">
      <c r="A50" s="178"/>
      <c r="B50" s="203" t="s">
        <v>23</v>
      </c>
      <c r="C50" s="146" t="s">
        <v>218</v>
      </c>
      <c r="D50" s="146" t="s">
        <v>379</v>
      </c>
      <c r="E50" s="146" t="s">
        <v>24</v>
      </c>
      <c r="F50" s="146"/>
      <c r="G50" s="147">
        <f>G51</f>
        <v>718.5779</v>
      </c>
      <c r="H50" s="147">
        <f>H51</f>
        <v>686.45776</v>
      </c>
      <c r="I50" s="249">
        <f t="shared" si="0"/>
        <v>95.53004065390823</v>
      </c>
    </row>
    <row r="51" spans="1:9" ht="54" customHeight="1">
      <c r="A51" s="178"/>
      <c r="B51" s="212" t="s">
        <v>178</v>
      </c>
      <c r="C51" s="146" t="s">
        <v>218</v>
      </c>
      <c r="D51" s="146" t="s">
        <v>379</v>
      </c>
      <c r="E51" s="146" t="s">
        <v>24</v>
      </c>
      <c r="F51" s="146" t="s">
        <v>181</v>
      </c>
      <c r="G51" s="147">
        <v>718.5779</v>
      </c>
      <c r="H51" s="147">
        <v>686.45776</v>
      </c>
      <c r="I51" s="249">
        <f t="shared" si="0"/>
        <v>95.53004065390823</v>
      </c>
    </row>
    <row r="52" spans="1:9" ht="12.75">
      <c r="A52" s="178"/>
      <c r="B52" s="211" t="s">
        <v>255</v>
      </c>
      <c r="C52" s="144" t="s">
        <v>218</v>
      </c>
      <c r="D52" s="144" t="s">
        <v>380</v>
      </c>
      <c r="E52" s="155"/>
      <c r="F52" s="155"/>
      <c r="G52" s="145">
        <f>G53+G56</f>
        <v>1717.6003799999999</v>
      </c>
      <c r="H52" s="145">
        <f>H53+H56</f>
        <v>1695.95138</v>
      </c>
      <c r="I52" s="248">
        <f t="shared" si="0"/>
        <v>98.73957876045651</v>
      </c>
    </row>
    <row r="53" spans="1:9" ht="57.75" customHeight="1">
      <c r="A53" s="178"/>
      <c r="B53" s="212" t="s">
        <v>459</v>
      </c>
      <c r="C53" s="146" t="s">
        <v>218</v>
      </c>
      <c r="D53" s="146" t="s">
        <v>380</v>
      </c>
      <c r="E53" s="146" t="s">
        <v>460</v>
      </c>
      <c r="F53" s="146"/>
      <c r="G53" s="147">
        <f>G54</f>
        <v>1017.60038</v>
      </c>
      <c r="H53" s="147">
        <f>H54</f>
        <v>1017.6</v>
      </c>
      <c r="I53" s="249">
        <f t="shared" si="0"/>
        <v>99.99996265724666</v>
      </c>
    </row>
    <row r="54" spans="1:9" ht="25.5">
      <c r="A54" s="178"/>
      <c r="B54" s="212" t="s">
        <v>179</v>
      </c>
      <c r="C54" s="146" t="s">
        <v>218</v>
      </c>
      <c r="D54" s="146" t="s">
        <v>380</v>
      </c>
      <c r="E54" s="146" t="s">
        <v>460</v>
      </c>
      <c r="F54" s="146" t="s">
        <v>182</v>
      </c>
      <c r="G54" s="147">
        <v>1017.60038</v>
      </c>
      <c r="H54" s="147">
        <v>1017.6</v>
      </c>
      <c r="I54" s="249">
        <f t="shared" si="0"/>
        <v>99.99996265724666</v>
      </c>
    </row>
    <row r="55" spans="1:9" ht="30" customHeight="1">
      <c r="A55" s="178"/>
      <c r="B55" s="212" t="s">
        <v>25</v>
      </c>
      <c r="C55" s="146" t="s">
        <v>218</v>
      </c>
      <c r="D55" s="146" t="s">
        <v>380</v>
      </c>
      <c r="E55" s="146" t="s">
        <v>81</v>
      </c>
      <c r="F55" s="144"/>
      <c r="G55" s="147">
        <f>SUM(G56)</f>
        <v>700</v>
      </c>
      <c r="H55" s="147">
        <f>H56</f>
        <v>678.35138</v>
      </c>
      <c r="I55" s="249">
        <f t="shared" si="0"/>
        <v>96.90733999999999</v>
      </c>
    </row>
    <row r="56" spans="1:9" ht="57" customHeight="1">
      <c r="A56" s="178"/>
      <c r="B56" s="212" t="s">
        <v>310</v>
      </c>
      <c r="C56" s="146" t="s">
        <v>218</v>
      </c>
      <c r="D56" s="146" t="s">
        <v>380</v>
      </c>
      <c r="E56" s="146" t="s">
        <v>318</v>
      </c>
      <c r="F56" s="146"/>
      <c r="G56" s="147">
        <f>SUM(G57)</f>
        <v>700</v>
      </c>
      <c r="H56" s="147">
        <f>H57</f>
        <v>678.35138</v>
      </c>
      <c r="I56" s="249">
        <f t="shared" si="0"/>
        <v>96.90733999999999</v>
      </c>
    </row>
    <row r="57" spans="1:9" ht="93.75" customHeight="1">
      <c r="A57" s="178"/>
      <c r="B57" s="212" t="s">
        <v>315</v>
      </c>
      <c r="C57" s="146" t="s">
        <v>218</v>
      </c>
      <c r="D57" s="146" t="s">
        <v>380</v>
      </c>
      <c r="E57" s="146" t="s">
        <v>288</v>
      </c>
      <c r="F57" s="146"/>
      <c r="G57" s="147">
        <f>SUM(G58)</f>
        <v>700</v>
      </c>
      <c r="H57" s="147">
        <f>H58</f>
        <v>678.35138</v>
      </c>
      <c r="I57" s="249">
        <f t="shared" si="0"/>
        <v>96.90733999999999</v>
      </c>
    </row>
    <row r="58" spans="1:9" ht="25.5">
      <c r="A58" s="178"/>
      <c r="B58" s="212" t="s">
        <v>179</v>
      </c>
      <c r="C58" s="146" t="s">
        <v>218</v>
      </c>
      <c r="D58" s="146" t="s">
        <v>380</v>
      </c>
      <c r="E58" s="146" t="s">
        <v>288</v>
      </c>
      <c r="F58" s="146" t="s">
        <v>182</v>
      </c>
      <c r="G58" s="147">
        <v>700</v>
      </c>
      <c r="H58" s="147">
        <v>678.35138</v>
      </c>
      <c r="I58" s="249">
        <f t="shared" si="0"/>
        <v>96.90733999999999</v>
      </c>
    </row>
    <row r="59" spans="1:9" ht="12.75">
      <c r="A59" s="178"/>
      <c r="B59" s="211" t="s">
        <v>47</v>
      </c>
      <c r="C59" s="144" t="s">
        <v>218</v>
      </c>
      <c r="D59" s="144" t="s">
        <v>48</v>
      </c>
      <c r="E59" s="144"/>
      <c r="F59" s="144"/>
      <c r="G59" s="145">
        <f>SUM(G60)</f>
        <v>226.00029</v>
      </c>
      <c r="H59" s="145">
        <f>H60</f>
        <v>225.32029</v>
      </c>
      <c r="I59" s="248">
        <f t="shared" si="0"/>
        <v>99.69911543033861</v>
      </c>
    </row>
    <row r="60" spans="1:9" ht="25.5">
      <c r="A60" s="178"/>
      <c r="B60" s="212" t="s">
        <v>68</v>
      </c>
      <c r="C60" s="146" t="s">
        <v>218</v>
      </c>
      <c r="D60" s="146" t="s">
        <v>48</v>
      </c>
      <c r="E60" s="146" t="s">
        <v>81</v>
      </c>
      <c r="F60" s="146"/>
      <c r="G60" s="147">
        <f>G61+G66</f>
        <v>226.00029</v>
      </c>
      <c r="H60" s="147">
        <f>H61+H66</f>
        <v>225.32029</v>
      </c>
      <c r="I60" s="249">
        <f t="shared" si="0"/>
        <v>99.69911543033861</v>
      </c>
    </row>
    <row r="61" spans="1:9" ht="40.5" customHeight="1">
      <c r="A61" s="178"/>
      <c r="B61" s="212" t="s">
        <v>284</v>
      </c>
      <c r="C61" s="146" t="s">
        <v>218</v>
      </c>
      <c r="D61" s="146" t="s">
        <v>48</v>
      </c>
      <c r="E61" s="146" t="s">
        <v>286</v>
      </c>
      <c r="F61" s="146"/>
      <c r="G61" s="147">
        <f>G62+G64</f>
        <v>172.00029</v>
      </c>
      <c r="H61" s="147">
        <f>H62+H64</f>
        <v>171.32029</v>
      </c>
      <c r="I61" s="249">
        <f t="shared" si="0"/>
        <v>99.60465182936609</v>
      </c>
    </row>
    <row r="62" spans="1:9" ht="78.75" customHeight="1">
      <c r="A62" s="178"/>
      <c r="B62" s="212" t="s">
        <v>129</v>
      </c>
      <c r="C62" s="146" t="s">
        <v>218</v>
      </c>
      <c r="D62" s="146" t="s">
        <v>48</v>
      </c>
      <c r="E62" s="146" t="s">
        <v>130</v>
      </c>
      <c r="F62" s="146"/>
      <c r="G62" s="147">
        <f>SUM(G63)</f>
        <v>155.07699</v>
      </c>
      <c r="H62" s="147">
        <f>H63</f>
        <v>154.39699</v>
      </c>
      <c r="I62" s="249">
        <f t="shared" si="0"/>
        <v>99.56150812573806</v>
      </c>
    </row>
    <row r="63" spans="1:9" ht="25.5">
      <c r="A63" s="178"/>
      <c r="B63" s="212" t="s">
        <v>179</v>
      </c>
      <c r="C63" s="146" t="s">
        <v>218</v>
      </c>
      <c r="D63" s="146" t="s">
        <v>48</v>
      </c>
      <c r="E63" s="146" t="s">
        <v>130</v>
      </c>
      <c r="F63" s="146" t="s">
        <v>182</v>
      </c>
      <c r="G63" s="147">
        <v>155.07699</v>
      </c>
      <c r="H63" s="147">
        <v>154.39699</v>
      </c>
      <c r="I63" s="249">
        <f t="shared" si="0"/>
        <v>99.56150812573806</v>
      </c>
    </row>
    <row r="64" spans="1:9" ht="51">
      <c r="A64" s="178"/>
      <c r="B64" s="212" t="s">
        <v>192</v>
      </c>
      <c r="C64" s="146" t="s">
        <v>218</v>
      </c>
      <c r="D64" s="146" t="s">
        <v>48</v>
      </c>
      <c r="E64" s="146" t="s">
        <v>457</v>
      </c>
      <c r="F64" s="146"/>
      <c r="G64" s="147">
        <f>G65</f>
        <v>16.9233</v>
      </c>
      <c r="H64" s="147">
        <f>H65</f>
        <v>16.9233</v>
      </c>
      <c r="I64" s="249">
        <f t="shared" si="0"/>
        <v>100</v>
      </c>
    </row>
    <row r="65" spans="1:9" ht="25.5">
      <c r="A65" s="178"/>
      <c r="B65" s="212" t="s">
        <v>179</v>
      </c>
      <c r="C65" s="146" t="s">
        <v>218</v>
      </c>
      <c r="D65" s="146" t="s">
        <v>48</v>
      </c>
      <c r="E65" s="146" t="s">
        <v>457</v>
      </c>
      <c r="F65" s="146" t="s">
        <v>182</v>
      </c>
      <c r="G65" s="147">
        <v>16.9233</v>
      </c>
      <c r="H65" s="147">
        <v>16.9233</v>
      </c>
      <c r="I65" s="249">
        <f t="shared" si="0"/>
        <v>100</v>
      </c>
    </row>
    <row r="66" spans="1:9" ht="51">
      <c r="A66" s="178"/>
      <c r="B66" s="212" t="s">
        <v>317</v>
      </c>
      <c r="C66" s="146" t="s">
        <v>218</v>
      </c>
      <c r="D66" s="146" t="s">
        <v>48</v>
      </c>
      <c r="E66" s="146" t="s">
        <v>311</v>
      </c>
      <c r="F66" s="146"/>
      <c r="G66" s="147">
        <f>SUM(G67)</f>
        <v>54</v>
      </c>
      <c r="H66" s="147">
        <f>H67</f>
        <v>54</v>
      </c>
      <c r="I66" s="249">
        <f t="shared" si="0"/>
        <v>100</v>
      </c>
    </row>
    <row r="67" spans="1:9" ht="92.25" customHeight="1">
      <c r="A67" s="178"/>
      <c r="B67" s="212" t="s">
        <v>287</v>
      </c>
      <c r="C67" s="146" t="s">
        <v>218</v>
      </c>
      <c r="D67" s="146" t="s">
        <v>48</v>
      </c>
      <c r="E67" s="146" t="s">
        <v>316</v>
      </c>
      <c r="F67" s="146"/>
      <c r="G67" s="147">
        <f>G68</f>
        <v>54</v>
      </c>
      <c r="H67" s="147">
        <f>H68</f>
        <v>54</v>
      </c>
      <c r="I67" s="249">
        <f t="shared" si="0"/>
        <v>100</v>
      </c>
    </row>
    <row r="68" spans="1:9" ht="25.5">
      <c r="A68" s="178"/>
      <c r="B68" s="212" t="s">
        <v>179</v>
      </c>
      <c r="C68" s="146" t="s">
        <v>218</v>
      </c>
      <c r="D68" s="146" t="s">
        <v>48</v>
      </c>
      <c r="E68" s="146" t="s">
        <v>316</v>
      </c>
      <c r="F68" s="146" t="s">
        <v>182</v>
      </c>
      <c r="G68" s="147">
        <v>54</v>
      </c>
      <c r="H68" s="147">
        <v>54</v>
      </c>
      <c r="I68" s="249">
        <f t="shared" si="0"/>
        <v>100</v>
      </c>
    </row>
    <row r="69" spans="1:9" ht="12.75">
      <c r="A69" s="178"/>
      <c r="B69" s="213" t="s">
        <v>409</v>
      </c>
      <c r="C69" s="144" t="s">
        <v>218</v>
      </c>
      <c r="D69" s="144" t="s">
        <v>407</v>
      </c>
      <c r="E69" s="144"/>
      <c r="F69" s="146"/>
      <c r="G69" s="145">
        <f>G70</f>
        <v>86</v>
      </c>
      <c r="H69" s="145">
        <f>H70</f>
        <v>86</v>
      </c>
      <c r="I69" s="248">
        <f t="shared" si="0"/>
        <v>100</v>
      </c>
    </row>
    <row r="70" spans="1:9" ht="28.5" customHeight="1">
      <c r="A70" s="178"/>
      <c r="B70" s="214" t="s">
        <v>289</v>
      </c>
      <c r="C70" s="146" t="s">
        <v>218</v>
      </c>
      <c r="D70" s="146" t="s">
        <v>407</v>
      </c>
      <c r="E70" s="146" t="s">
        <v>375</v>
      </c>
      <c r="F70" s="144"/>
      <c r="G70" s="147">
        <f>SUM(G71)</f>
        <v>86</v>
      </c>
      <c r="H70" s="147">
        <f>H71</f>
        <v>86</v>
      </c>
      <c r="I70" s="249">
        <f t="shared" si="0"/>
        <v>100</v>
      </c>
    </row>
    <row r="71" spans="1:9" ht="42" customHeight="1">
      <c r="A71" s="178"/>
      <c r="B71" s="215" t="s">
        <v>112</v>
      </c>
      <c r="C71" s="146" t="s">
        <v>218</v>
      </c>
      <c r="D71" s="146" t="s">
        <v>407</v>
      </c>
      <c r="E71" s="146" t="s">
        <v>290</v>
      </c>
      <c r="F71" s="144"/>
      <c r="G71" s="147">
        <f>SUM(G72)</f>
        <v>86</v>
      </c>
      <c r="H71" s="147">
        <f>H72</f>
        <v>86</v>
      </c>
      <c r="I71" s="249">
        <f t="shared" si="0"/>
        <v>100</v>
      </c>
    </row>
    <row r="72" spans="1:9" ht="108" customHeight="1">
      <c r="A72" s="178"/>
      <c r="B72" s="216" t="s">
        <v>291</v>
      </c>
      <c r="C72" s="146" t="s">
        <v>218</v>
      </c>
      <c r="D72" s="146" t="s">
        <v>407</v>
      </c>
      <c r="E72" s="146" t="s">
        <v>292</v>
      </c>
      <c r="F72" s="146"/>
      <c r="G72" s="147">
        <f>SUM(G73)</f>
        <v>86</v>
      </c>
      <c r="H72" s="147">
        <f>H73</f>
        <v>86</v>
      </c>
      <c r="I72" s="249">
        <f t="shared" si="0"/>
        <v>100</v>
      </c>
    </row>
    <row r="73" spans="1:9" ht="12.75">
      <c r="A73" s="178"/>
      <c r="B73" s="203" t="s">
        <v>160</v>
      </c>
      <c r="C73" s="146" t="s">
        <v>218</v>
      </c>
      <c r="D73" s="146" t="s">
        <v>407</v>
      </c>
      <c r="E73" s="146" t="s">
        <v>292</v>
      </c>
      <c r="F73" s="146" t="s">
        <v>161</v>
      </c>
      <c r="G73" s="147">
        <v>86</v>
      </c>
      <c r="H73" s="147">
        <v>86</v>
      </c>
      <c r="I73" s="249">
        <f t="shared" si="0"/>
        <v>100</v>
      </c>
    </row>
    <row r="74" spans="1:9" ht="12.75">
      <c r="A74" s="178"/>
      <c r="B74" s="210" t="s">
        <v>410</v>
      </c>
      <c r="C74" s="144" t="s">
        <v>218</v>
      </c>
      <c r="D74" s="144" t="s">
        <v>223</v>
      </c>
      <c r="E74" s="146"/>
      <c r="F74" s="146"/>
      <c r="G74" s="145">
        <f>G75</f>
        <v>378.64</v>
      </c>
      <c r="H74" s="145">
        <f>H75</f>
        <v>378.621</v>
      </c>
      <c r="I74" s="248">
        <f t="shared" si="0"/>
        <v>99.9949820409888</v>
      </c>
    </row>
    <row r="75" spans="1:9" ht="69" customHeight="1">
      <c r="A75" s="178"/>
      <c r="B75" s="212" t="s">
        <v>546</v>
      </c>
      <c r="C75" s="146" t="s">
        <v>218</v>
      </c>
      <c r="D75" s="146" t="s">
        <v>223</v>
      </c>
      <c r="E75" s="146" t="s">
        <v>547</v>
      </c>
      <c r="F75" s="146"/>
      <c r="G75" s="147">
        <f>G76</f>
        <v>378.64</v>
      </c>
      <c r="H75" s="147">
        <f>H76</f>
        <v>378.621</v>
      </c>
      <c r="I75" s="249">
        <f t="shared" si="0"/>
        <v>99.9949820409888</v>
      </c>
    </row>
    <row r="76" spans="1:9" ht="12.75">
      <c r="A76" s="178"/>
      <c r="B76" s="212" t="s">
        <v>160</v>
      </c>
      <c r="C76" s="146" t="s">
        <v>218</v>
      </c>
      <c r="D76" s="146" t="s">
        <v>223</v>
      </c>
      <c r="E76" s="146" t="s">
        <v>547</v>
      </c>
      <c r="F76" s="146" t="s">
        <v>161</v>
      </c>
      <c r="G76" s="147">
        <v>378.64</v>
      </c>
      <c r="H76" s="147">
        <v>378.621</v>
      </c>
      <c r="I76" s="249">
        <f t="shared" si="0"/>
        <v>99.9949820409888</v>
      </c>
    </row>
    <row r="77" spans="1:9" ht="12.75">
      <c r="A77" s="178" t="s">
        <v>220</v>
      </c>
      <c r="B77" s="210" t="s">
        <v>583</v>
      </c>
      <c r="C77" s="144" t="s">
        <v>221</v>
      </c>
      <c r="D77" s="144"/>
      <c r="E77" s="144"/>
      <c r="F77" s="144"/>
      <c r="G77" s="154">
        <f>G78+G82+G100+G104+G132+G138+G145+G154+G161+G174+G185+G203+G213+G222+G233+G238+G243+G248+G262+G276+G228+G282</f>
        <v>184519.19431999998</v>
      </c>
      <c r="H77" s="145">
        <f>H78+H82+H100+H104+H132+H138+H145+H154+H161+H174+H185+H203+H213+H222+H228+H233+H238+H243+H248+H262+H276+H282</f>
        <v>176427.94607</v>
      </c>
      <c r="I77" s="248">
        <f t="shared" si="0"/>
        <v>95.61495578830252</v>
      </c>
    </row>
    <row r="78" spans="1:9" ht="25.5">
      <c r="A78" s="178"/>
      <c r="B78" s="213" t="s">
        <v>565</v>
      </c>
      <c r="C78" s="144" t="s">
        <v>221</v>
      </c>
      <c r="D78" s="144" t="s">
        <v>584</v>
      </c>
      <c r="E78" s="144"/>
      <c r="F78" s="144"/>
      <c r="G78" s="145">
        <f>G79</f>
        <v>3646.567</v>
      </c>
      <c r="H78" s="145">
        <f>H79</f>
        <v>3634.87606</v>
      </c>
      <c r="I78" s="248">
        <f t="shared" si="0"/>
        <v>99.6793987331098</v>
      </c>
    </row>
    <row r="79" spans="1:9" ht="12.75">
      <c r="A79" s="178"/>
      <c r="B79" s="203" t="s">
        <v>77</v>
      </c>
      <c r="C79" s="146" t="s">
        <v>221</v>
      </c>
      <c r="D79" s="146" t="s">
        <v>584</v>
      </c>
      <c r="E79" s="146" t="s">
        <v>78</v>
      </c>
      <c r="F79" s="146"/>
      <c r="G79" s="147">
        <f>G80</f>
        <v>3646.567</v>
      </c>
      <c r="H79" s="147">
        <v>3634.87606</v>
      </c>
      <c r="I79" s="249">
        <f aca="true" t="shared" si="1" ref="I79:I142">H79/G79*100</f>
        <v>99.6793987331098</v>
      </c>
    </row>
    <row r="80" spans="1:9" ht="12.75">
      <c r="A80" s="178"/>
      <c r="B80" s="212" t="s">
        <v>585</v>
      </c>
      <c r="C80" s="146" t="s">
        <v>221</v>
      </c>
      <c r="D80" s="146" t="s">
        <v>584</v>
      </c>
      <c r="E80" s="146" t="s">
        <v>293</v>
      </c>
      <c r="F80" s="146"/>
      <c r="G80" s="147">
        <f>G81</f>
        <v>3646.567</v>
      </c>
      <c r="H80" s="147">
        <f>H79</f>
        <v>3634.87606</v>
      </c>
      <c r="I80" s="249">
        <f t="shared" si="1"/>
        <v>99.6793987331098</v>
      </c>
    </row>
    <row r="81" spans="1:9" ht="53.25" customHeight="1">
      <c r="A81" s="178"/>
      <c r="B81" s="212" t="s">
        <v>178</v>
      </c>
      <c r="C81" s="146" t="s">
        <v>221</v>
      </c>
      <c r="D81" s="146" t="s">
        <v>584</v>
      </c>
      <c r="E81" s="146" t="s">
        <v>293</v>
      </c>
      <c r="F81" s="146" t="s">
        <v>181</v>
      </c>
      <c r="G81" s="147">
        <v>3646.567</v>
      </c>
      <c r="H81" s="147">
        <v>3634.87606</v>
      </c>
      <c r="I81" s="249">
        <f t="shared" si="1"/>
        <v>99.6793987331098</v>
      </c>
    </row>
    <row r="82" spans="1:9" ht="38.25">
      <c r="A82" s="178"/>
      <c r="B82" s="213" t="s">
        <v>222</v>
      </c>
      <c r="C82" s="144" t="s">
        <v>221</v>
      </c>
      <c r="D82" s="144" t="s">
        <v>489</v>
      </c>
      <c r="E82" s="144"/>
      <c r="F82" s="144"/>
      <c r="G82" s="145">
        <f>G83</f>
        <v>26883.867589999998</v>
      </c>
      <c r="H82" s="145">
        <f>H83</f>
        <v>24568.52408</v>
      </c>
      <c r="I82" s="248">
        <f t="shared" si="1"/>
        <v>91.38761005183184</v>
      </c>
    </row>
    <row r="83" spans="1:9" ht="12.75">
      <c r="A83" s="178"/>
      <c r="B83" s="203" t="s">
        <v>77</v>
      </c>
      <c r="C83" s="146" t="s">
        <v>221</v>
      </c>
      <c r="D83" s="146" t="s">
        <v>489</v>
      </c>
      <c r="E83" s="146" t="s">
        <v>294</v>
      </c>
      <c r="F83" s="146"/>
      <c r="G83" s="147">
        <f>G84+G95+G98+G87+G92</f>
        <v>26883.867589999998</v>
      </c>
      <c r="H83" s="147">
        <f>H84+H87+H90</f>
        <v>24568.52408</v>
      </c>
      <c r="I83" s="249">
        <f t="shared" si="1"/>
        <v>91.38761005183184</v>
      </c>
    </row>
    <row r="84" spans="1:9" ht="53.25" customHeight="1">
      <c r="A84" s="178"/>
      <c r="B84" s="217" t="s">
        <v>360</v>
      </c>
      <c r="C84" s="146" t="s">
        <v>221</v>
      </c>
      <c r="D84" s="146" t="s">
        <v>489</v>
      </c>
      <c r="E84" s="146" t="s">
        <v>79</v>
      </c>
      <c r="F84" s="146"/>
      <c r="G84" s="147">
        <f>G85+G86</f>
        <v>22917.918999999998</v>
      </c>
      <c r="H84" s="147">
        <f>H85+H86</f>
        <v>21254.73113</v>
      </c>
      <c r="I84" s="249">
        <f t="shared" si="1"/>
        <v>92.74284951439091</v>
      </c>
    </row>
    <row r="85" spans="1:9" ht="54" customHeight="1">
      <c r="A85" s="178"/>
      <c r="B85" s="212" t="s">
        <v>178</v>
      </c>
      <c r="C85" s="146" t="s">
        <v>221</v>
      </c>
      <c r="D85" s="146" t="s">
        <v>489</v>
      </c>
      <c r="E85" s="146" t="s">
        <v>79</v>
      </c>
      <c r="F85" s="146" t="s">
        <v>181</v>
      </c>
      <c r="G85" s="147">
        <v>22468.409</v>
      </c>
      <c r="H85" s="147">
        <v>20805.22113</v>
      </c>
      <c r="I85" s="249">
        <f t="shared" si="1"/>
        <v>92.59766069773788</v>
      </c>
    </row>
    <row r="86" spans="1:9" ht="25.5">
      <c r="A86" s="178"/>
      <c r="B86" s="212" t="s">
        <v>179</v>
      </c>
      <c r="C86" s="146" t="s">
        <v>221</v>
      </c>
      <c r="D86" s="146" t="s">
        <v>489</v>
      </c>
      <c r="E86" s="146" t="s">
        <v>79</v>
      </c>
      <c r="F86" s="146" t="s">
        <v>182</v>
      </c>
      <c r="G86" s="147">
        <v>449.51</v>
      </c>
      <c r="H86" s="147">
        <v>449.51</v>
      </c>
      <c r="I86" s="249">
        <f t="shared" si="1"/>
        <v>100</v>
      </c>
    </row>
    <row r="87" spans="1:9" ht="65.25" customHeight="1">
      <c r="A87" s="178"/>
      <c r="B87" s="203" t="s">
        <v>295</v>
      </c>
      <c r="C87" s="146" t="s">
        <v>221</v>
      </c>
      <c r="D87" s="146" t="s">
        <v>489</v>
      </c>
      <c r="E87" s="146" t="s">
        <v>296</v>
      </c>
      <c r="F87" s="146"/>
      <c r="G87" s="147">
        <f>G88+G89</f>
        <v>1075</v>
      </c>
      <c r="H87" s="147">
        <f>H88+H89</f>
        <v>587.37042</v>
      </c>
      <c r="I87" s="249">
        <f t="shared" si="1"/>
        <v>54.63910883720931</v>
      </c>
    </row>
    <row r="88" spans="1:9" ht="53.25" customHeight="1">
      <c r="A88" s="178"/>
      <c r="B88" s="212" t="s">
        <v>178</v>
      </c>
      <c r="C88" s="146" t="s">
        <v>221</v>
      </c>
      <c r="D88" s="146" t="s">
        <v>489</v>
      </c>
      <c r="E88" s="146" t="s">
        <v>296</v>
      </c>
      <c r="F88" s="146" t="s">
        <v>181</v>
      </c>
      <c r="G88" s="147">
        <v>649.944</v>
      </c>
      <c r="H88" s="147">
        <v>549.38042</v>
      </c>
      <c r="I88" s="249">
        <f t="shared" si="1"/>
        <v>84.52734697143138</v>
      </c>
    </row>
    <row r="89" spans="1:9" ht="25.5">
      <c r="A89" s="178"/>
      <c r="B89" s="212" t="s">
        <v>179</v>
      </c>
      <c r="C89" s="146" t="s">
        <v>221</v>
      </c>
      <c r="D89" s="146" t="s">
        <v>489</v>
      </c>
      <c r="E89" s="146" t="s">
        <v>296</v>
      </c>
      <c r="F89" s="146" t="s">
        <v>182</v>
      </c>
      <c r="G89" s="147">
        <v>425.056</v>
      </c>
      <c r="H89" s="147">
        <v>37.99</v>
      </c>
      <c r="I89" s="249">
        <f t="shared" si="1"/>
        <v>8.93764586313333</v>
      </c>
    </row>
    <row r="90" spans="1:9" ht="25.5">
      <c r="A90" s="178"/>
      <c r="B90" s="212" t="s">
        <v>289</v>
      </c>
      <c r="C90" s="146" t="s">
        <v>221</v>
      </c>
      <c r="D90" s="146" t="s">
        <v>489</v>
      </c>
      <c r="E90" s="146" t="s">
        <v>375</v>
      </c>
      <c r="F90" s="146"/>
      <c r="G90" s="147">
        <f>G91+G94</f>
        <v>2890.94859</v>
      </c>
      <c r="H90" s="147">
        <f>H91+H94</f>
        <v>2726.42253</v>
      </c>
      <c r="I90" s="249">
        <f t="shared" si="1"/>
        <v>94.30892473947452</v>
      </c>
    </row>
    <row r="91" spans="1:9" ht="42" customHeight="1">
      <c r="A91" s="178"/>
      <c r="B91" s="212" t="s">
        <v>297</v>
      </c>
      <c r="C91" s="146" t="s">
        <v>221</v>
      </c>
      <c r="D91" s="146" t="s">
        <v>489</v>
      </c>
      <c r="E91" s="146" t="s">
        <v>298</v>
      </c>
      <c r="F91" s="146"/>
      <c r="G91" s="147">
        <f>G92</f>
        <v>1597</v>
      </c>
      <c r="H91" s="147">
        <f>H92</f>
        <v>1531.95394</v>
      </c>
      <c r="I91" s="249">
        <f t="shared" si="1"/>
        <v>95.9269843456481</v>
      </c>
    </row>
    <row r="92" spans="1:9" ht="76.5">
      <c r="A92" s="178"/>
      <c r="B92" s="203" t="s">
        <v>299</v>
      </c>
      <c r="C92" s="146" t="s">
        <v>221</v>
      </c>
      <c r="D92" s="146" t="s">
        <v>489</v>
      </c>
      <c r="E92" s="146" t="s">
        <v>300</v>
      </c>
      <c r="F92" s="146"/>
      <c r="G92" s="147">
        <f>G93</f>
        <v>1597</v>
      </c>
      <c r="H92" s="147">
        <f>H93</f>
        <v>1531.95394</v>
      </c>
      <c r="I92" s="249">
        <f t="shared" si="1"/>
        <v>95.9269843456481</v>
      </c>
    </row>
    <row r="93" spans="1:9" ht="54" customHeight="1">
      <c r="A93" s="178"/>
      <c r="B93" s="212" t="s">
        <v>178</v>
      </c>
      <c r="C93" s="146" t="s">
        <v>221</v>
      </c>
      <c r="D93" s="146" t="s">
        <v>489</v>
      </c>
      <c r="E93" s="146" t="s">
        <v>300</v>
      </c>
      <c r="F93" s="146" t="s">
        <v>181</v>
      </c>
      <c r="G93" s="147">
        <v>1597</v>
      </c>
      <c r="H93" s="147">
        <v>1531.95394</v>
      </c>
      <c r="I93" s="249">
        <f t="shared" si="1"/>
        <v>95.9269843456481</v>
      </c>
    </row>
    <row r="94" spans="1:9" ht="44.25" customHeight="1">
      <c r="A94" s="178"/>
      <c r="B94" s="212" t="s">
        <v>112</v>
      </c>
      <c r="C94" s="146" t="s">
        <v>221</v>
      </c>
      <c r="D94" s="146" t="s">
        <v>489</v>
      </c>
      <c r="E94" s="146" t="s">
        <v>290</v>
      </c>
      <c r="F94" s="146"/>
      <c r="G94" s="147">
        <f>G95+G98</f>
        <v>1293.94859</v>
      </c>
      <c r="H94" s="147">
        <f>H95+H98</f>
        <v>1194.46859</v>
      </c>
      <c r="I94" s="249">
        <f t="shared" si="1"/>
        <v>92.31190475658697</v>
      </c>
    </row>
    <row r="95" spans="1:9" ht="92.25" customHeight="1">
      <c r="A95" s="178"/>
      <c r="B95" s="212" t="s">
        <v>113</v>
      </c>
      <c r="C95" s="146" t="s">
        <v>221</v>
      </c>
      <c r="D95" s="146" t="s">
        <v>489</v>
      </c>
      <c r="E95" s="146" t="s">
        <v>114</v>
      </c>
      <c r="F95" s="146"/>
      <c r="G95" s="147">
        <f>G96+G97</f>
        <v>867.94859</v>
      </c>
      <c r="H95" s="147">
        <f>H96+H97</f>
        <v>866.63166</v>
      </c>
      <c r="I95" s="249">
        <f t="shared" si="1"/>
        <v>99.84827096729313</v>
      </c>
    </row>
    <row r="96" spans="1:9" ht="54" customHeight="1">
      <c r="A96" s="178"/>
      <c r="B96" s="212" t="s">
        <v>178</v>
      </c>
      <c r="C96" s="146" t="s">
        <v>221</v>
      </c>
      <c r="D96" s="146" t="s">
        <v>489</v>
      </c>
      <c r="E96" s="146" t="s">
        <v>114</v>
      </c>
      <c r="F96" s="146" t="s">
        <v>181</v>
      </c>
      <c r="G96" s="147">
        <v>845.16359</v>
      </c>
      <c r="H96" s="147">
        <v>843.84666</v>
      </c>
      <c r="I96" s="249">
        <f t="shared" si="1"/>
        <v>99.84418046215173</v>
      </c>
    </row>
    <row r="97" spans="1:9" ht="25.5">
      <c r="A97" s="178"/>
      <c r="B97" s="212" t="s">
        <v>179</v>
      </c>
      <c r="C97" s="146" t="s">
        <v>221</v>
      </c>
      <c r="D97" s="146" t="s">
        <v>489</v>
      </c>
      <c r="E97" s="146" t="s">
        <v>114</v>
      </c>
      <c r="F97" s="146" t="s">
        <v>182</v>
      </c>
      <c r="G97" s="147">
        <v>22.785</v>
      </c>
      <c r="H97" s="147">
        <v>22.785</v>
      </c>
      <c r="I97" s="249">
        <f t="shared" si="1"/>
        <v>100</v>
      </c>
    </row>
    <row r="98" spans="1:9" ht="102">
      <c r="A98" s="178"/>
      <c r="B98" s="212" t="s">
        <v>115</v>
      </c>
      <c r="C98" s="146" t="s">
        <v>221</v>
      </c>
      <c r="D98" s="146" t="s">
        <v>489</v>
      </c>
      <c r="E98" s="146" t="s">
        <v>116</v>
      </c>
      <c r="F98" s="146"/>
      <c r="G98" s="147">
        <f>G99</f>
        <v>426</v>
      </c>
      <c r="H98" s="147">
        <f>H99</f>
        <v>327.83693</v>
      </c>
      <c r="I98" s="249">
        <f t="shared" si="1"/>
        <v>76.95702582159625</v>
      </c>
    </row>
    <row r="99" spans="1:9" ht="54" customHeight="1">
      <c r="A99" s="178"/>
      <c r="B99" s="212" t="s">
        <v>178</v>
      </c>
      <c r="C99" s="146" t="s">
        <v>221</v>
      </c>
      <c r="D99" s="146" t="s">
        <v>489</v>
      </c>
      <c r="E99" s="146" t="s">
        <v>116</v>
      </c>
      <c r="F99" s="146" t="s">
        <v>181</v>
      </c>
      <c r="G99" s="147">
        <v>426</v>
      </c>
      <c r="H99" s="147">
        <v>327.83693</v>
      </c>
      <c r="I99" s="249">
        <f t="shared" si="1"/>
        <v>76.95702582159625</v>
      </c>
    </row>
    <row r="100" spans="1:9" ht="12.75">
      <c r="A100" s="178"/>
      <c r="B100" s="210" t="s">
        <v>490</v>
      </c>
      <c r="C100" s="144" t="s">
        <v>221</v>
      </c>
      <c r="D100" s="144" t="s">
        <v>586</v>
      </c>
      <c r="E100" s="144"/>
      <c r="F100" s="144"/>
      <c r="G100" s="145">
        <f aca="true" t="shared" si="2" ref="G100:H102">G101</f>
        <v>1000</v>
      </c>
      <c r="H100" s="145">
        <f t="shared" si="2"/>
        <v>0</v>
      </c>
      <c r="I100" s="249">
        <f t="shared" si="1"/>
        <v>0</v>
      </c>
    </row>
    <row r="101" spans="1:9" ht="13.5">
      <c r="A101" s="189"/>
      <c r="B101" s="214" t="s">
        <v>77</v>
      </c>
      <c r="C101" s="146" t="s">
        <v>221</v>
      </c>
      <c r="D101" s="146" t="s">
        <v>586</v>
      </c>
      <c r="E101" s="146" t="s">
        <v>78</v>
      </c>
      <c r="F101" s="146"/>
      <c r="G101" s="147">
        <f t="shared" si="2"/>
        <v>1000</v>
      </c>
      <c r="H101" s="147">
        <f t="shared" si="2"/>
        <v>0</v>
      </c>
      <c r="I101" s="249">
        <f t="shared" si="1"/>
        <v>0</v>
      </c>
    </row>
    <row r="102" spans="1:9" ht="20.25" customHeight="1">
      <c r="A102" s="189"/>
      <c r="B102" s="203" t="s">
        <v>117</v>
      </c>
      <c r="C102" s="146" t="s">
        <v>221</v>
      </c>
      <c r="D102" s="146" t="s">
        <v>586</v>
      </c>
      <c r="E102" s="146" t="s">
        <v>118</v>
      </c>
      <c r="F102" s="146"/>
      <c r="G102" s="147">
        <f t="shared" si="2"/>
        <v>1000</v>
      </c>
      <c r="H102" s="147">
        <f t="shared" si="2"/>
        <v>0</v>
      </c>
      <c r="I102" s="249">
        <f t="shared" si="1"/>
        <v>0</v>
      </c>
    </row>
    <row r="103" spans="1:9" ht="13.5">
      <c r="A103" s="189"/>
      <c r="B103" s="212" t="s">
        <v>180</v>
      </c>
      <c r="C103" s="146" t="s">
        <v>221</v>
      </c>
      <c r="D103" s="146" t="s">
        <v>586</v>
      </c>
      <c r="E103" s="146" t="s">
        <v>118</v>
      </c>
      <c r="F103" s="146" t="s">
        <v>183</v>
      </c>
      <c r="G103" s="147">
        <v>1000</v>
      </c>
      <c r="H103" s="147"/>
      <c r="I103" s="249">
        <f t="shared" si="1"/>
        <v>0</v>
      </c>
    </row>
    <row r="104" spans="1:9" ht="12.75">
      <c r="A104" s="178"/>
      <c r="B104" s="213" t="s">
        <v>491</v>
      </c>
      <c r="C104" s="144" t="s">
        <v>221</v>
      </c>
      <c r="D104" s="144" t="s">
        <v>252</v>
      </c>
      <c r="E104" s="144"/>
      <c r="F104" s="144"/>
      <c r="G104" s="154">
        <f>G105+G108+G111+G114+G116+G118+G130</f>
        <v>21176.01073</v>
      </c>
      <c r="H104" s="145">
        <f>H105+H108+H111+H114+H116+H118+H130</f>
        <v>19723.051470000002</v>
      </c>
      <c r="I104" s="248">
        <f t="shared" si="1"/>
        <v>93.13865449670557</v>
      </c>
    </row>
    <row r="105" spans="1:9" ht="29.25" customHeight="1">
      <c r="A105" s="178"/>
      <c r="B105" s="203" t="s">
        <v>587</v>
      </c>
      <c r="C105" s="146" t="s">
        <v>221</v>
      </c>
      <c r="D105" s="146" t="s">
        <v>252</v>
      </c>
      <c r="E105" s="146" t="s">
        <v>232</v>
      </c>
      <c r="F105" s="144"/>
      <c r="G105" s="163">
        <f>G106+G107</f>
        <v>84</v>
      </c>
      <c r="H105" s="147">
        <f>H106+H107</f>
        <v>84</v>
      </c>
      <c r="I105" s="249">
        <f t="shared" si="1"/>
        <v>100</v>
      </c>
    </row>
    <row r="106" spans="1:9" ht="27.75" customHeight="1">
      <c r="A106" s="178"/>
      <c r="B106" s="212" t="s">
        <v>59</v>
      </c>
      <c r="C106" s="146" t="s">
        <v>221</v>
      </c>
      <c r="D106" s="146" t="s">
        <v>252</v>
      </c>
      <c r="E106" s="146" t="s">
        <v>232</v>
      </c>
      <c r="F106" s="146" t="s">
        <v>159</v>
      </c>
      <c r="G106" s="163">
        <v>29</v>
      </c>
      <c r="H106" s="147">
        <v>29</v>
      </c>
      <c r="I106" s="249">
        <f t="shared" si="1"/>
        <v>100</v>
      </c>
    </row>
    <row r="107" spans="1:9" ht="32.25" customHeight="1">
      <c r="A107" s="178"/>
      <c r="B107" s="72" t="s">
        <v>575</v>
      </c>
      <c r="C107" s="146" t="s">
        <v>221</v>
      </c>
      <c r="D107" s="146" t="s">
        <v>252</v>
      </c>
      <c r="E107" s="146" t="s">
        <v>232</v>
      </c>
      <c r="F107" s="146" t="s">
        <v>183</v>
      </c>
      <c r="G107" s="163">
        <v>55</v>
      </c>
      <c r="H107" s="147">
        <v>55</v>
      </c>
      <c r="I107" s="249">
        <f t="shared" si="1"/>
        <v>100</v>
      </c>
    </row>
    <row r="108" spans="1:9" ht="46.5" customHeight="1">
      <c r="A108" s="178"/>
      <c r="B108" s="212" t="s">
        <v>423</v>
      </c>
      <c r="C108" s="146" t="s">
        <v>221</v>
      </c>
      <c r="D108" s="146" t="s">
        <v>252</v>
      </c>
      <c r="E108" s="146" t="s">
        <v>421</v>
      </c>
      <c r="F108" s="146"/>
      <c r="G108" s="163">
        <f>G109+G110</f>
        <v>526</v>
      </c>
      <c r="H108" s="147">
        <f>H109+H110</f>
        <v>526</v>
      </c>
      <c r="I108" s="249">
        <f t="shared" si="1"/>
        <v>100</v>
      </c>
    </row>
    <row r="109" spans="1:9" ht="29.25" customHeight="1">
      <c r="A109" s="178"/>
      <c r="B109" s="212" t="s">
        <v>59</v>
      </c>
      <c r="C109" s="146" t="s">
        <v>221</v>
      </c>
      <c r="D109" s="146" t="s">
        <v>252</v>
      </c>
      <c r="E109" s="146" t="s">
        <v>424</v>
      </c>
      <c r="F109" s="146" t="s">
        <v>159</v>
      </c>
      <c r="G109" s="163">
        <v>81</v>
      </c>
      <c r="H109" s="147">
        <v>81</v>
      </c>
      <c r="I109" s="249">
        <f t="shared" si="1"/>
        <v>100</v>
      </c>
    </row>
    <row r="110" spans="1:9" ht="31.5" customHeight="1">
      <c r="A110" s="178"/>
      <c r="B110" s="72" t="s">
        <v>575</v>
      </c>
      <c r="C110" s="146" t="s">
        <v>221</v>
      </c>
      <c r="D110" s="146" t="s">
        <v>252</v>
      </c>
      <c r="E110" s="146" t="s">
        <v>576</v>
      </c>
      <c r="F110" s="146" t="s">
        <v>183</v>
      </c>
      <c r="G110" s="163">
        <v>445</v>
      </c>
      <c r="H110" s="147">
        <v>445</v>
      </c>
      <c r="I110" s="249">
        <f t="shared" si="1"/>
        <v>100</v>
      </c>
    </row>
    <row r="111" spans="1:9" ht="51">
      <c r="A111" s="178"/>
      <c r="B111" s="212" t="s">
        <v>552</v>
      </c>
      <c r="C111" s="146" t="s">
        <v>221</v>
      </c>
      <c r="D111" s="146" t="s">
        <v>252</v>
      </c>
      <c r="E111" s="146" t="s">
        <v>500</v>
      </c>
      <c r="F111" s="146"/>
      <c r="G111" s="163">
        <f>G112+G113</f>
        <v>319.8</v>
      </c>
      <c r="H111" s="147">
        <f>H112+H113</f>
        <v>291</v>
      </c>
      <c r="I111" s="249">
        <f t="shared" si="1"/>
        <v>90.99437148217636</v>
      </c>
    </row>
    <row r="112" spans="1:9" ht="12.75">
      <c r="A112" s="178"/>
      <c r="B112" s="203" t="s">
        <v>160</v>
      </c>
      <c r="C112" s="146" t="s">
        <v>221</v>
      </c>
      <c r="D112" s="146" t="s">
        <v>252</v>
      </c>
      <c r="E112" s="146" t="s">
        <v>500</v>
      </c>
      <c r="F112" s="146" t="s">
        <v>161</v>
      </c>
      <c r="G112" s="163">
        <v>30</v>
      </c>
      <c r="H112" s="147">
        <v>1.2</v>
      </c>
      <c r="I112" s="249">
        <f t="shared" si="1"/>
        <v>4</v>
      </c>
    </row>
    <row r="113" spans="1:9" ht="28.5" customHeight="1">
      <c r="A113" s="178"/>
      <c r="B113" s="203" t="s">
        <v>59</v>
      </c>
      <c r="C113" s="146" t="s">
        <v>221</v>
      </c>
      <c r="D113" s="146" t="s">
        <v>252</v>
      </c>
      <c r="E113" s="146" t="s">
        <v>500</v>
      </c>
      <c r="F113" s="146" t="s">
        <v>159</v>
      </c>
      <c r="G113" s="163">
        <v>289.8</v>
      </c>
      <c r="H113" s="147">
        <v>289.8</v>
      </c>
      <c r="I113" s="249">
        <f t="shared" si="1"/>
        <v>100</v>
      </c>
    </row>
    <row r="114" spans="1:9" ht="69.75" customHeight="1">
      <c r="A114" s="178"/>
      <c r="B114" s="203" t="s">
        <v>588</v>
      </c>
      <c r="C114" s="146" t="s">
        <v>221</v>
      </c>
      <c r="D114" s="146" t="s">
        <v>252</v>
      </c>
      <c r="E114" s="146" t="s">
        <v>527</v>
      </c>
      <c r="F114" s="146"/>
      <c r="G114" s="163">
        <f>G115</f>
        <v>1035</v>
      </c>
      <c r="H114" s="147">
        <f>H115</f>
        <v>1035</v>
      </c>
      <c r="I114" s="249">
        <f t="shared" si="1"/>
        <v>100</v>
      </c>
    </row>
    <row r="115" spans="1:9" ht="30" customHeight="1">
      <c r="A115" s="178"/>
      <c r="B115" s="203" t="s">
        <v>525</v>
      </c>
      <c r="C115" s="146" t="s">
        <v>221</v>
      </c>
      <c r="D115" s="146" t="s">
        <v>252</v>
      </c>
      <c r="E115" s="146" t="s">
        <v>527</v>
      </c>
      <c r="F115" s="146" t="s">
        <v>159</v>
      </c>
      <c r="G115" s="163">
        <v>1035</v>
      </c>
      <c r="H115" s="147">
        <v>1035</v>
      </c>
      <c r="I115" s="249">
        <f t="shared" si="1"/>
        <v>100</v>
      </c>
    </row>
    <row r="116" spans="1:9" ht="68.25" customHeight="1">
      <c r="A116" s="178"/>
      <c r="B116" s="203" t="s">
        <v>589</v>
      </c>
      <c r="C116" s="146" t="s">
        <v>221</v>
      </c>
      <c r="D116" s="146" t="s">
        <v>252</v>
      </c>
      <c r="E116" s="146" t="s">
        <v>528</v>
      </c>
      <c r="F116" s="200"/>
      <c r="G116" s="163">
        <f>G117</f>
        <v>363</v>
      </c>
      <c r="H116" s="147">
        <f>H117</f>
        <v>363</v>
      </c>
      <c r="I116" s="249">
        <f t="shared" si="1"/>
        <v>100</v>
      </c>
    </row>
    <row r="117" spans="1:9" ht="25.5">
      <c r="A117" s="178"/>
      <c r="B117" s="218" t="s">
        <v>525</v>
      </c>
      <c r="C117" s="146" t="s">
        <v>221</v>
      </c>
      <c r="D117" s="146" t="s">
        <v>252</v>
      </c>
      <c r="E117" s="146" t="s">
        <v>528</v>
      </c>
      <c r="F117" s="200">
        <v>600</v>
      </c>
      <c r="G117" s="163">
        <v>363</v>
      </c>
      <c r="H117" s="147">
        <v>363</v>
      </c>
      <c r="I117" s="249">
        <f t="shared" si="1"/>
        <v>100</v>
      </c>
    </row>
    <row r="118" spans="1:9" ht="12.75">
      <c r="A118" s="178"/>
      <c r="B118" s="203" t="s">
        <v>77</v>
      </c>
      <c r="C118" s="146" t="s">
        <v>221</v>
      </c>
      <c r="D118" s="146" t="s">
        <v>252</v>
      </c>
      <c r="E118" s="146" t="s">
        <v>78</v>
      </c>
      <c r="F118" s="146"/>
      <c r="G118" s="147">
        <f>G119+G121+G123+G126</f>
        <v>17799.56621</v>
      </c>
      <c r="H118" s="147">
        <f>H119+H121+H123+H126+H130</f>
        <v>17424.051470000002</v>
      </c>
      <c r="I118" s="249">
        <f t="shared" si="1"/>
        <v>97.89031521572122</v>
      </c>
    </row>
    <row r="119" spans="1:9" ht="38.25">
      <c r="A119" s="178"/>
      <c r="B119" s="203" t="s">
        <v>119</v>
      </c>
      <c r="C119" s="146" t="s">
        <v>221</v>
      </c>
      <c r="D119" s="146" t="s">
        <v>252</v>
      </c>
      <c r="E119" s="146" t="s">
        <v>120</v>
      </c>
      <c r="F119" s="146"/>
      <c r="G119" s="147">
        <f>G120</f>
        <v>700</v>
      </c>
      <c r="H119" s="147">
        <f>H120</f>
        <v>700</v>
      </c>
      <c r="I119" s="249">
        <f t="shared" si="1"/>
        <v>100</v>
      </c>
    </row>
    <row r="120" spans="1:9" ht="25.5">
      <c r="A120" s="178"/>
      <c r="B120" s="212" t="s">
        <v>179</v>
      </c>
      <c r="C120" s="146" t="s">
        <v>221</v>
      </c>
      <c r="D120" s="146" t="s">
        <v>252</v>
      </c>
      <c r="E120" s="146" t="s">
        <v>120</v>
      </c>
      <c r="F120" s="146" t="s">
        <v>182</v>
      </c>
      <c r="G120" s="147">
        <v>700</v>
      </c>
      <c r="H120" s="147">
        <v>700</v>
      </c>
      <c r="I120" s="249">
        <f t="shared" si="1"/>
        <v>100</v>
      </c>
    </row>
    <row r="121" spans="1:9" ht="56.25" customHeight="1">
      <c r="A121" s="178"/>
      <c r="B121" s="219" t="s">
        <v>461</v>
      </c>
      <c r="C121" s="146" t="s">
        <v>221</v>
      </c>
      <c r="D121" s="146" t="s">
        <v>252</v>
      </c>
      <c r="E121" s="146" t="s">
        <v>462</v>
      </c>
      <c r="F121" s="146"/>
      <c r="G121" s="147">
        <f>G122</f>
        <v>33</v>
      </c>
      <c r="H121" s="147">
        <f>H122</f>
        <v>33</v>
      </c>
      <c r="I121" s="249">
        <f t="shared" si="1"/>
        <v>100</v>
      </c>
    </row>
    <row r="122" spans="1:9" ht="25.5">
      <c r="A122" s="178"/>
      <c r="B122" s="212" t="s">
        <v>179</v>
      </c>
      <c r="C122" s="146" t="s">
        <v>221</v>
      </c>
      <c r="D122" s="146" t="s">
        <v>252</v>
      </c>
      <c r="E122" s="146" t="s">
        <v>462</v>
      </c>
      <c r="F122" s="146" t="s">
        <v>182</v>
      </c>
      <c r="G122" s="147">
        <v>33</v>
      </c>
      <c r="H122" s="147">
        <v>33</v>
      </c>
      <c r="I122" s="249">
        <f t="shared" si="1"/>
        <v>100</v>
      </c>
    </row>
    <row r="123" spans="1:9" ht="51.75" customHeight="1">
      <c r="A123" s="178"/>
      <c r="B123" s="72" t="s">
        <v>577</v>
      </c>
      <c r="C123" s="146" t="s">
        <v>221</v>
      </c>
      <c r="D123" s="146" t="s">
        <v>252</v>
      </c>
      <c r="E123" s="146" t="s">
        <v>578</v>
      </c>
      <c r="F123" s="146"/>
      <c r="G123" s="147">
        <f>G124</f>
        <v>1361.33925</v>
      </c>
      <c r="H123" s="147">
        <f>H124</f>
        <v>1361.33925</v>
      </c>
      <c r="I123" s="249">
        <f t="shared" si="1"/>
        <v>100</v>
      </c>
    </row>
    <row r="124" spans="1:9" ht="30.75" customHeight="1">
      <c r="A124" s="178"/>
      <c r="B124" s="72" t="s">
        <v>575</v>
      </c>
      <c r="C124" s="146" t="s">
        <v>221</v>
      </c>
      <c r="D124" s="146" t="s">
        <v>252</v>
      </c>
      <c r="E124" s="146" t="s">
        <v>578</v>
      </c>
      <c r="F124" s="146" t="s">
        <v>183</v>
      </c>
      <c r="G124" s="147">
        <f>G125</f>
        <v>1361.33925</v>
      </c>
      <c r="H124" s="147">
        <f>H125</f>
        <v>1361.33925</v>
      </c>
      <c r="I124" s="249">
        <f t="shared" si="1"/>
        <v>100</v>
      </c>
    </row>
    <row r="125" spans="1:9" ht="12.75">
      <c r="A125" s="178"/>
      <c r="B125" s="72" t="s">
        <v>180</v>
      </c>
      <c r="C125" s="146" t="s">
        <v>221</v>
      </c>
      <c r="D125" s="146" t="s">
        <v>252</v>
      </c>
      <c r="E125" s="146" t="s">
        <v>578</v>
      </c>
      <c r="F125" s="146" t="s">
        <v>183</v>
      </c>
      <c r="G125" s="147">
        <v>1361.33925</v>
      </c>
      <c r="H125" s="147">
        <v>1361.33925</v>
      </c>
      <c r="I125" s="249">
        <f t="shared" si="1"/>
        <v>100</v>
      </c>
    </row>
    <row r="126" spans="1:9" ht="25.5">
      <c r="A126" s="178"/>
      <c r="B126" s="203" t="s">
        <v>463</v>
      </c>
      <c r="C126" s="146" t="s">
        <v>221</v>
      </c>
      <c r="D126" s="146" t="s">
        <v>252</v>
      </c>
      <c r="E126" s="146" t="s">
        <v>464</v>
      </c>
      <c r="F126" s="146"/>
      <c r="G126" s="147">
        <f>G127+G128+G129</f>
        <v>15705.22696</v>
      </c>
      <c r="H126" s="147">
        <f>H127+H128+H129+H131</f>
        <v>15329.712220000001</v>
      </c>
      <c r="I126" s="249">
        <f t="shared" si="1"/>
        <v>97.60898240467071</v>
      </c>
    </row>
    <row r="127" spans="1:9" ht="54" customHeight="1">
      <c r="A127" s="178"/>
      <c r="B127" s="212" t="s">
        <v>178</v>
      </c>
      <c r="C127" s="146" t="s">
        <v>221</v>
      </c>
      <c r="D127" s="146" t="s">
        <v>252</v>
      </c>
      <c r="E127" s="146" t="s">
        <v>464</v>
      </c>
      <c r="F127" s="146" t="s">
        <v>181</v>
      </c>
      <c r="G127" s="147">
        <v>7812.66096</v>
      </c>
      <c r="H127" s="147">
        <v>7489.42496</v>
      </c>
      <c r="I127" s="249">
        <f t="shared" si="1"/>
        <v>95.86266444102804</v>
      </c>
    </row>
    <row r="128" spans="1:9" ht="25.5">
      <c r="A128" s="178"/>
      <c r="B128" s="212" t="s">
        <v>179</v>
      </c>
      <c r="C128" s="146" t="s">
        <v>221</v>
      </c>
      <c r="D128" s="146" t="s">
        <v>252</v>
      </c>
      <c r="E128" s="146" t="s">
        <v>464</v>
      </c>
      <c r="F128" s="146" t="s">
        <v>182</v>
      </c>
      <c r="G128" s="147">
        <v>7603.352</v>
      </c>
      <c r="H128" s="147">
        <v>7551.07326</v>
      </c>
      <c r="I128" s="249">
        <f t="shared" si="1"/>
        <v>99.31242509882485</v>
      </c>
    </row>
    <row r="129" spans="1:9" ht="12.75">
      <c r="A129" s="178"/>
      <c r="B129" s="212" t="s">
        <v>180</v>
      </c>
      <c r="C129" s="146" t="s">
        <v>221</v>
      </c>
      <c r="D129" s="146" t="s">
        <v>252</v>
      </c>
      <c r="E129" s="146" t="s">
        <v>464</v>
      </c>
      <c r="F129" s="146" t="s">
        <v>183</v>
      </c>
      <c r="G129" s="147">
        <v>289.214</v>
      </c>
      <c r="H129" s="147">
        <v>289.214</v>
      </c>
      <c r="I129" s="249">
        <f t="shared" si="1"/>
        <v>100</v>
      </c>
    </row>
    <row r="130" spans="1:9" ht="25.5">
      <c r="A130" s="178"/>
      <c r="B130" s="203" t="s">
        <v>224</v>
      </c>
      <c r="C130" s="146" t="s">
        <v>221</v>
      </c>
      <c r="D130" s="146" t="s">
        <v>252</v>
      </c>
      <c r="E130" s="146" t="s">
        <v>227</v>
      </c>
      <c r="F130" s="155"/>
      <c r="G130" s="147">
        <f>G131</f>
        <v>1048.64452</v>
      </c>
      <c r="H130" s="147"/>
      <c r="I130" s="249">
        <f t="shared" si="1"/>
        <v>0</v>
      </c>
    </row>
    <row r="131" spans="1:9" ht="12.75">
      <c r="A131" s="178"/>
      <c r="B131" s="212" t="s">
        <v>180</v>
      </c>
      <c r="C131" s="146" t="s">
        <v>221</v>
      </c>
      <c r="D131" s="146" t="s">
        <v>252</v>
      </c>
      <c r="E131" s="146" t="s">
        <v>227</v>
      </c>
      <c r="F131" s="146" t="s">
        <v>183</v>
      </c>
      <c r="G131" s="147">
        <v>1048.64452</v>
      </c>
      <c r="H131" s="147"/>
      <c r="I131" s="249">
        <f t="shared" si="1"/>
        <v>0</v>
      </c>
    </row>
    <row r="132" spans="1:9" ht="12.75">
      <c r="A132" s="178"/>
      <c r="B132" s="213" t="s">
        <v>492</v>
      </c>
      <c r="C132" s="144" t="s">
        <v>221</v>
      </c>
      <c r="D132" s="144" t="s">
        <v>590</v>
      </c>
      <c r="E132" s="144"/>
      <c r="F132" s="144"/>
      <c r="G132" s="145">
        <f>G134</f>
        <v>352.8</v>
      </c>
      <c r="H132" s="145">
        <f>H133</f>
        <v>352.8</v>
      </c>
      <c r="I132" s="248">
        <f t="shared" si="1"/>
        <v>100</v>
      </c>
    </row>
    <row r="133" spans="1:9" ht="12.75">
      <c r="A133" s="178"/>
      <c r="B133" s="203" t="s">
        <v>77</v>
      </c>
      <c r="C133" s="146" t="s">
        <v>221</v>
      </c>
      <c r="D133" s="146" t="s">
        <v>590</v>
      </c>
      <c r="E133" s="146" t="s">
        <v>465</v>
      </c>
      <c r="F133" s="146"/>
      <c r="G133" s="147">
        <f>SUM(G134)</f>
        <v>352.8</v>
      </c>
      <c r="H133" s="147">
        <f>H134</f>
        <v>352.8</v>
      </c>
      <c r="I133" s="249">
        <f t="shared" si="1"/>
        <v>100</v>
      </c>
    </row>
    <row r="134" spans="1:9" ht="41.25" customHeight="1">
      <c r="A134" s="178"/>
      <c r="B134" s="212" t="s">
        <v>591</v>
      </c>
      <c r="C134" s="146" t="s">
        <v>221</v>
      </c>
      <c r="D134" s="146" t="s">
        <v>590</v>
      </c>
      <c r="E134" s="146" t="s">
        <v>466</v>
      </c>
      <c r="F134" s="146"/>
      <c r="G134" s="147">
        <f>G135</f>
        <v>352.8</v>
      </c>
      <c r="H134" s="147">
        <f>H135</f>
        <v>352.8</v>
      </c>
      <c r="I134" s="249">
        <f t="shared" si="1"/>
        <v>100</v>
      </c>
    </row>
    <row r="135" spans="1:9" ht="12.75">
      <c r="A135" s="178"/>
      <c r="B135" s="220" t="s">
        <v>184</v>
      </c>
      <c r="C135" s="146" t="s">
        <v>221</v>
      </c>
      <c r="D135" s="146" t="s">
        <v>590</v>
      </c>
      <c r="E135" s="146" t="s">
        <v>466</v>
      </c>
      <c r="F135" s="146"/>
      <c r="G135" s="147">
        <f>G136+G137</f>
        <v>352.8</v>
      </c>
      <c r="H135" s="147">
        <f>H136+H137</f>
        <v>352.8</v>
      </c>
      <c r="I135" s="249">
        <f t="shared" si="1"/>
        <v>100</v>
      </c>
    </row>
    <row r="136" spans="1:9" ht="54.75" customHeight="1">
      <c r="A136" s="178"/>
      <c r="B136" s="212" t="s">
        <v>178</v>
      </c>
      <c r="C136" s="146" t="s">
        <v>221</v>
      </c>
      <c r="D136" s="146" t="s">
        <v>590</v>
      </c>
      <c r="E136" s="146" t="s">
        <v>466</v>
      </c>
      <c r="F136" s="146" t="s">
        <v>181</v>
      </c>
      <c r="G136" s="147">
        <v>312.577</v>
      </c>
      <c r="H136" s="147">
        <v>312.577</v>
      </c>
      <c r="I136" s="249">
        <f t="shared" si="1"/>
        <v>100</v>
      </c>
    </row>
    <row r="137" spans="1:9" ht="25.5">
      <c r="A137" s="178"/>
      <c r="B137" s="212" t="s">
        <v>179</v>
      </c>
      <c r="C137" s="146" t="s">
        <v>221</v>
      </c>
      <c r="D137" s="146" t="s">
        <v>590</v>
      </c>
      <c r="E137" s="146" t="s">
        <v>466</v>
      </c>
      <c r="F137" s="146" t="s">
        <v>182</v>
      </c>
      <c r="G137" s="147">
        <v>40.223</v>
      </c>
      <c r="H137" s="147">
        <v>40.223</v>
      </c>
      <c r="I137" s="249">
        <f t="shared" si="1"/>
        <v>100</v>
      </c>
    </row>
    <row r="138" spans="1:9" ht="12.75">
      <c r="A138" s="178"/>
      <c r="B138" s="211" t="s">
        <v>404</v>
      </c>
      <c r="C138" s="144" t="s">
        <v>221</v>
      </c>
      <c r="D138" s="144" t="s">
        <v>592</v>
      </c>
      <c r="E138" s="144"/>
      <c r="F138" s="144"/>
      <c r="G138" s="145">
        <f>G140</f>
        <v>425.79999999999995</v>
      </c>
      <c r="H138" s="145">
        <f>H139</f>
        <v>382.80695000000003</v>
      </c>
      <c r="I138" s="248">
        <f t="shared" si="1"/>
        <v>89.90299436355099</v>
      </c>
    </row>
    <row r="139" spans="1:9" ht="12.75">
      <c r="A139" s="178"/>
      <c r="B139" s="212" t="s">
        <v>77</v>
      </c>
      <c r="C139" s="146" t="s">
        <v>221</v>
      </c>
      <c r="D139" s="146" t="s">
        <v>592</v>
      </c>
      <c r="E139" s="146" t="s">
        <v>78</v>
      </c>
      <c r="F139" s="146"/>
      <c r="G139" s="147">
        <f>SUM(G140)</f>
        <v>425.79999999999995</v>
      </c>
      <c r="H139" s="147">
        <f>H140</f>
        <v>382.80695000000003</v>
      </c>
      <c r="I139" s="249">
        <f t="shared" si="1"/>
        <v>89.90299436355099</v>
      </c>
    </row>
    <row r="140" spans="1:9" ht="38.25">
      <c r="A140" s="178"/>
      <c r="B140" s="203" t="s">
        <v>467</v>
      </c>
      <c r="C140" s="146" t="s">
        <v>221</v>
      </c>
      <c r="D140" s="146" t="s">
        <v>592</v>
      </c>
      <c r="E140" s="146" t="s">
        <v>78</v>
      </c>
      <c r="F140" s="146"/>
      <c r="G140" s="147">
        <f>G142+G143+G144</f>
        <v>425.79999999999995</v>
      </c>
      <c r="H140" s="147">
        <f>H142+H143+H144</f>
        <v>382.80695000000003</v>
      </c>
      <c r="I140" s="249">
        <f t="shared" si="1"/>
        <v>89.90299436355099</v>
      </c>
    </row>
    <row r="141" spans="1:9" ht="12.75">
      <c r="A141" s="178"/>
      <c r="B141" s="220" t="s">
        <v>184</v>
      </c>
      <c r="C141" s="155" t="s">
        <v>221</v>
      </c>
      <c r="D141" s="155" t="s">
        <v>592</v>
      </c>
      <c r="E141" s="155" t="s">
        <v>78</v>
      </c>
      <c r="F141" s="146"/>
      <c r="G141" s="156">
        <v>395.4</v>
      </c>
      <c r="H141" s="147">
        <f>H143+H144</f>
        <v>356.043</v>
      </c>
      <c r="I141" s="249">
        <f t="shared" si="1"/>
        <v>90.04628224582702</v>
      </c>
    </row>
    <row r="142" spans="1:9" ht="53.25" customHeight="1">
      <c r="A142" s="178"/>
      <c r="B142" s="212" t="s">
        <v>178</v>
      </c>
      <c r="C142" s="146" t="s">
        <v>221</v>
      </c>
      <c r="D142" s="146" t="s">
        <v>592</v>
      </c>
      <c r="E142" s="146" t="s">
        <v>233</v>
      </c>
      <c r="F142" s="146" t="s">
        <v>181</v>
      </c>
      <c r="G142" s="147">
        <v>30.4</v>
      </c>
      <c r="H142" s="147">
        <v>26.76395</v>
      </c>
      <c r="I142" s="249">
        <f t="shared" si="1"/>
        <v>88.03930921052633</v>
      </c>
    </row>
    <row r="143" spans="1:9" ht="54" customHeight="1">
      <c r="A143" s="178"/>
      <c r="B143" s="212" t="s">
        <v>178</v>
      </c>
      <c r="C143" s="146" t="s">
        <v>221</v>
      </c>
      <c r="D143" s="146" t="s">
        <v>592</v>
      </c>
      <c r="E143" s="146" t="s">
        <v>234</v>
      </c>
      <c r="F143" s="146" t="s">
        <v>181</v>
      </c>
      <c r="G143" s="147">
        <v>321.14</v>
      </c>
      <c r="H143" s="147">
        <v>317.983</v>
      </c>
      <c r="I143" s="249">
        <f aca="true" t="shared" si="3" ref="I143:I206">H143/G143*100</f>
        <v>99.016939652488</v>
      </c>
    </row>
    <row r="144" spans="1:9" ht="25.5">
      <c r="A144" s="178"/>
      <c r="B144" s="212" t="s">
        <v>179</v>
      </c>
      <c r="C144" s="146" t="s">
        <v>221</v>
      </c>
      <c r="D144" s="146" t="s">
        <v>592</v>
      </c>
      <c r="E144" s="146" t="s">
        <v>234</v>
      </c>
      <c r="F144" s="146" t="s">
        <v>182</v>
      </c>
      <c r="G144" s="147">
        <v>74.26</v>
      </c>
      <c r="H144" s="147">
        <v>38.06</v>
      </c>
      <c r="I144" s="249">
        <f t="shared" si="3"/>
        <v>51.25235658497173</v>
      </c>
    </row>
    <row r="145" spans="1:9" ht="38.25">
      <c r="A145" s="178"/>
      <c r="B145" s="213" t="s">
        <v>157</v>
      </c>
      <c r="C145" s="144" t="s">
        <v>221</v>
      </c>
      <c r="D145" s="144" t="s">
        <v>593</v>
      </c>
      <c r="E145" s="144"/>
      <c r="F145" s="144"/>
      <c r="G145" s="145">
        <f>G147+G149+G151</f>
        <v>3082.58</v>
      </c>
      <c r="H145" s="145">
        <f>H146</f>
        <v>2389.16731</v>
      </c>
      <c r="I145" s="248">
        <f t="shared" si="3"/>
        <v>77.50544381654329</v>
      </c>
    </row>
    <row r="146" spans="1:9" ht="12.75">
      <c r="A146" s="178"/>
      <c r="B146" s="203" t="s">
        <v>77</v>
      </c>
      <c r="C146" s="146" t="s">
        <v>221</v>
      </c>
      <c r="D146" s="146" t="s">
        <v>593</v>
      </c>
      <c r="E146" s="146" t="s">
        <v>78</v>
      </c>
      <c r="F146" s="146"/>
      <c r="G146" s="147">
        <f>G147+G149+G151</f>
        <v>3082.58</v>
      </c>
      <c r="H146" s="147">
        <f>H147+H149+H151</f>
        <v>2389.16731</v>
      </c>
      <c r="I146" s="249">
        <f t="shared" si="3"/>
        <v>77.50544381654329</v>
      </c>
    </row>
    <row r="147" spans="1:9" ht="41.25" customHeight="1">
      <c r="A147" s="178"/>
      <c r="B147" s="203" t="s">
        <v>468</v>
      </c>
      <c r="C147" s="146" t="s">
        <v>221</v>
      </c>
      <c r="D147" s="146" t="s">
        <v>593</v>
      </c>
      <c r="E147" s="146" t="s">
        <v>469</v>
      </c>
      <c r="F147" s="146"/>
      <c r="G147" s="147">
        <f>G148</f>
        <v>418.81918</v>
      </c>
      <c r="H147" s="147">
        <f>H148</f>
        <v>113.34118</v>
      </c>
      <c r="I147" s="249">
        <f t="shared" si="3"/>
        <v>27.062079630641556</v>
      </c>
    </row>
    <row r="148" spans="1:9" ht="25.5">
      <c r="A148" s="178"/>
      <c r="B148" s="212" t="s">
        <v>179</v>
      </c>
      <c r="C148" s="146" t="s">
        <v>221</v>
      </c>
      <c r="D148" s="146" t="s">
        <v>593</v>
      </c>
      <c r="E148" s="146" t="s">
        <v>469</v>
      </c>
      <c r="F148" s="146" t="s">
        <v>182</v>
      </c>
      <c r="G148" s="147">
        <v>418.81918</v>
      </c>
      <c r="H148" s="147">
        <v>113.34118</v>
      </c>
      <c r="I148" s="249">
        <f t="shared" si="3"/>
        <v>27.062079630641556</v>
      </c>
    </row>
    <row r="149" spans="1:9" ht="40.5" customHeight="1">
      <c r="A149" s="178"/>
      <c r="B149" s="203" t="s">
        <v>470</v>
      </c>
      <c r="C149" s="146" t="s">
        <v>221</v>
      </c>
      <c r="D149" s="146" t="s">
        <v>593</v>
      </c>
      <c r="E149" s="146" t="s">
        <v>471</v>
      </c>
      <c r="F149" s="146"/>
      <c r="G149" s="147">
        <f>G150</f>
        <v>210</v>
      </c>
      <c r="H149" s="147">
        <f>H150</f>
        <v>0</v>
      </c>
      <c r="I149" s="249">
        <f t="shared" si="3"/>
        <v>0</v>
      </c>
    </row>
    <row r="150" spans="1:9" ht="25.5">
      <c r="A150" s="178"/>
      <c r="B150" s="212" t="s">
        <v>179</v>
      </c>
      <c r="C150" s="146" t="s">
        <v>221</v>
      </c>
      <c r="D150" s="146" t="s">
        <v>593</v>
      </c>
      <c r="E150" s="146" t="s">
        <v>471</v>
      </c>
      <c r="F150" s="146" t="s">
        <v>182</v>
      </c>
      <c r="G150" s="147">
        <v>210</v>
      </c>
      <c r="H150" s="147"/>
      <c r="I150" s="249">
        <f t="shared" si="3"/>
        <v>0</v>
      </c>
    </row>
    <row r="151" spans="1:9" ht="38.25">
      <c r="A151" s="189"/>
      <c r="B151" s="203" t="s">
        <v>472</v>
      </c>
      <c r="C151" s="146" t="s">
        <v>221</v>
      </c>
      <c r="D151" s="146" t="s">
        <v>593</v>
      </c>
      <c r="E151" s="146" t="s">
        <v>473</v>
      </c>
      <c r="F151" s="155"/>
      <c r="G151" s="147">
        <f>G152+G153</f>
        <v>2453.76082</v>
      </c>
      <c r="H151" s="147">
        <f>H152+H153</f>
        <v>2275.82613</v>
      </c>
      <c r="I151" s="249">
        <f t="shared" si="3"/>
        <v>92.7484908655441</v>
      </c>
    </row>
    <row r="152" spans="1:9" ht="54.75" customHeight="1">
      <c r="A152" s="189"/>
      <c r="B152" s="212" t="s">
        <v>178</v>
      </c>
      <c r="C152" s="146" t="s">
        <v>221</v>
      </c>
      <c r="D152" s="146" t="s">
        <v>593</v>
      </c>
      <c r="E152" s="146" t="s">
        <v>473</v>
      </c>
      <c r="F152" s="146" t="s">
        <v>181</v>
      </c>
      <c r="G152" s="147">
        <v>2332.58</v>
      </c>
      <c r="H152" s="147">
        <v>2185.42013</v>
      </c>
      <c r="I152" s="249">
        <f t="shared" si="3"/>
        <v>93.69111155887472</v>
      </c>
    </row>
    <row r="153" spans="1:9" ht="25.5">
      <c r="A153" s="189"/>
      <c r="B153" s="212" t="s">
        <v>179</v>
      </c>
      <c r="C153" s="146" t="s">
        <v>221</v>
      </c>
      <c r="D153" s="146" t="s">
        <v>593</v>
      </c>
      <c r="E153" s="146" t="s">
        <v>473</v>
      </c>
      <c r="F153" s="146" t="s">
        <v>182</v>
      </c>
      <c r="G153" s="147">
        <v>121.18082</v>
      </c>
      <c r="H153" s="147">
        <v>90.406</v>
      </c>
      <c r="I153" s="249">
        <f t="shared" si="3"/>
        <v>74.60421541956887</v>
      </c>
    </row>
    <row r="154" spans="1:9" ht="25.5">
      <c r="A154" s="189"/>
      <c r="B154" s="211" t="s">
        <v>397</v>
      </c>
      <c r="C154" s="144" t="s">
        <v>221</v>
      </c>
      <c r="D154" s="144" t="s">
        <v>566</v>
      </c>
      <c r="E154" s="144"/>
      <c r="F154" s="144"/>
      <c r="G154" s="145">
        <f>SUM(G155+G158)</f>
        <v>505</v>
      </c>
      <c r="H154" s="145">
        <f>H156+H158</f>
        <v>194.30894</v>
      </c>
      <c r="I154" s="248">
        <f t="shared" si="3"/>
        <v>38.47701782178218</v>
      </c>
    </row>
    <row r="155" spans="1:9" ht="42" customHeight="1">
      <c r="A155" s="189"/>
      <c r="B155" s="203" t="s">
        <v>433</v>
      </c>
      <c r="C155" s="146" t="s">
        <v>221</v>
      </c>
      <c r="D155" s="146" t="s">
        <v>566</v>
      </c>
      <c r="E155" s="157" t="s">
        <v>434</v>
      </c>
      <c r="F155" s="146"/>
      <c r="G155" s="147">
        <f>SUM(G156)</f>
        <v>100</v>
      </c>
      <c r="H155" s="147">
        <f>H156</f>
        <v>86.88</v>
      </c>
      <c r="I155" s="249">
        <f t="shared" si="3"/>
        <v>86.88</v>
      </c>
    </row>
    <row r="156" spans="1:9" ht="80.25" customHeight="1">
      <c r="A156" s="189"/>
      <c r="B156" s="203" t="s">
        <v>435</v>
      </c>
      <c r="C156" s="146" t="s">
        <v>221</v>
      </c>
      <c r="D156" s="146" t="s">
        <v>566</v>
      </c>
      <c r="E156" s="157" t="s">
        <v>436</v>
      </c>
      <c r="F156" s="146"/>
      <c r="G156" s="147">
        <f>SUM(G157)</f>
        <v>100</v>
      </c>
      <c r="H156" s="147">
        <f>H157</f>
        <v>86.88</v>
      </c>
      <c r="I156" s="249">
        <f t="shared" si="3"/>
        <v>86.88</v>
      </c>
    </row>
    <row r="157" spans="1:9" ht="25.5">
      <c r="A157" s="189"/>
      <c r="B157" s="212" t="s">
        <v>179</v>
      </c>
      <c r="C157" s="146" t="s">
        <v>221</v>
      </c>
      <c r="D157" s="146" t="s">
        <v>566</v>
      </c>
      <c r="E157" s="157" t="s">
        <v>436</v>
      </c>
      <c r="F157" s="146" t="s">
        <v>182</v>
      </c>
      <c r="G157" s="147">
        <v>100</v>
      </c>
      <c r="H157" s="147">
        <v>86.88</v>
      </c>
      <c r="I157" s="249">
        <f t="shared" si="3"/>
        <v>86.88</v>
      </c>
    </row>
    <row r="158" spans="1:9" ht="41.25" customHeight="1">
      <c r="A158" s="189"/>
      <c r="B158" s="203" t="s">
        <v>110</v>
      </c>
      <c r="C158" s="146" t="s">
        <v>221</v>
      </c>
      <c r="D158" s="146" t="s">
        <v>566</v>
      </c>
      <c r="E158" s="157" t="s">
        <v>437</v>
      </c>
      <c r="F158" s="146"/>
      <c r="G158" s="147">
        <f>SUM(G159)</f>
        <v>405</v>
      </c>
      <c r="H158" s="147">
        <f>H159</f>
        <v>107.42894</v>
      </c>
      <c r="I158" s="249">
        <f t="shared" si="3"/>
        <v>26.525664197530862</v>
      </c>
    </row>
    <row r="159" spans="1:9" ht="80.25" customHeight="1">
      <c r="A159" s="189"/>
      <c r="B159" s="203" t="s">
        <v>426</v>
      </c>
      <c r="C159" s="146" t="s">
        <v>221</v>
      </c>
      <c r="D159" s="146" t="s">
        <v>566</v>
      </c>
      <c r="E159" s="157" t="s">
        <v>438</v>
      </c>
      <c r="F159" s="146"/>
      <c r="G159" s="147">
        <f>SUM(G160)</f>
        <v>405</v>
      </c>
      <c r="H159" s="147">
        <f>H160</f>
        <v>107.42894</v>
      </c>
      <c r="I159" s="249">
        <f t="shared" si="3"/>
        <v>26.525664197530862</v>
      </c>
    </row>
    <row r="160" spans="1:9" ht="25.5">
      <c r="A160" s="189"/>
      <c r="B160" s="212" t="s">
        <v>179</v>
      </c>
      <c r="C160" s="146" t="s">
        <v>221</v>
      </c>
      <c r="D160" s="146" t="s">
        <v>566</v>
      </c>
      <c r="E160" s="157" t="s">
        <v>438</v>
      </c>
      <c r="F160" s="146" t="s">
        <v>182</v>
      </c>
      <c r="G160" s="147">
        <v>405</v>
      </c>
      <c r="H160" s="147">
        <v>107.42894</v>
      </c>
      <c r="I160" s="249">
        <f t="shared" si="3"/>
        <v>26.525664197530862</v>
      </c>
    </row>
    <row r="161" spans="1:9" ht="12.75">
      <c r="A161" s="178"/>
      <c r="B161" s="213" t="s">
        <v>594</v>
      </c>
      <c r="C161" s="144" t="s">
        <v>221</v>
      </c>
      <c r="D161" s="144" t="s">
        <v>175</v>
      </c>
      <c r="E161" s="144"/>
      <c r="F161" s="144"/>
      <c r="G161" s="145">
        <f>G168+G165+G162+G171</f>
        <v>10525.06715</v>
      </c>
      <c r="H161" s="145">
        <f>H162+H165+H168+H171</f>
        <v>10471.89004</v>
      </c>
      <c r="I161" s="248">
        <f t="shared" si="3"/>
        <v>99.49475752275842</v>
      </c>
    </row>
    <row r="162" spans="1:9" ht="106.5" customHeight="1">
      <c r="A162" s="178"/>
      <c r="B162" s="203" t="s">
        <v>152</v>
      </c>
      <c r="C162" s="146" t="s">
        <v>221</v>
      </c>
      <c r="D162" s="146" t="s">
        <v>175</v>
      </c>
      <c r="E162" s="146" t="s">
        <v>153</v>
      </c>
      <c r="F162" s="144"/>
      <c r="G162" s="147">
        <f>G163+G164</f>
        <v>531.77111</v>
      </c>
      <c r="H162" s="147">
        <f>H163+H164</f>
        <v>478.59400000000005</v>
      </c>
      <c r="I162" s="249">
        <f t="shared" si="3"/>
        <v>90.00000018805085</v>
      </c>
    </row>
    <row r="163" spans="1:9" ht="25.5">
      <c r="A163" s="178"/>
      <c r="B163" s="212" t="s">
        <v>179</v>
      </c>
      <c r="C163" s="146" t="s">
        <v>221</v>
      </c>
      <c r="D163" s="146" t="s">
        <v>175</v>
      </c>
      <c r="E163" s="146" t="s">
        <v>153</v>
      </c>
      <c r="F163" s="146" t="s">
        <v>182</v>
      </c>
      <c r="G163" s="147">
        <v>118.636</v>
      </c>
      <c r="H163" s="147">
        <v>118.636</v>
      </c>
      <c r="I163" s="249">
        <f t="shared" si="3"/>
        <v>100</v>
      </c>
    </row>
    <row r="164" spans="1:9" ht="12.75">
      <c r="A164" s="178"/>
      <c r="B164" s="212" t="s">
        <v>180</v>
      </c>
      <c r="C164" s="146" t="s">
        <v>221</v>
      </c>
      <c r="D164" s="146" t="s">
        <v>175</v>
      </c>
      <c r="E164" s="146" t="s">
        <v>153</v>
      </c>
      <c r="F164" s="146" t="s">
        <v>183</v>
      </c>
      <c r="G164" s="147">
        <v>413.13511</v>
      </c>
      <c r="H164" s="147">
        <v>359.958</v>
      </c>
      <c r="I164" s="249">
        <f t="shared" si="3"/>
        <v>87.12839729356337</v>
      </c>
    </row>
    <row r="165" spans="1:9" ht="80.25" customHeight="1">
      <c r="A165" s="178"/>
      <c r="B165" s="203" t="s">
        <v>154</v>
      </c>
      <c r="C165" s="146" t="s">
        <v>221</v>
      </c>
      <c r="D165" s="146" t="s">
        <v>175</v>
      </c>
      <c r="E165" s="146" t="s">
        <v>71</v>
      </c>
      <c r="F165" s="146"/>
      <c r="G165" s="147">
        <f>G166+G167</f>
        <v>4785.9400000000005</v>
      </c>
      <c r="H165" s="147">
        <f>H166+H167</f>
        <v>4785.9400000000005</v>
      </c>
      <c r="I165" s="249">
        <f t="shared" si="3"/>
        <v>100</v>
      </c>
    </row>
    <row r="166" spans="1:9" ht="25.5">
      <c r="A166" s="178"/>
      <c r="B166" s="212" t="s">
        <v>179</v>
      </c>
      <c r="C166" s="146" t="s">
        <v>221</v>
      </c>
      <c r="D166" s="146" t="s">
        <v>175</v>
      </c>
      <c r="E166" s="146" t="s">
        <v>71</v>
      </c>
      <c r="F166" s="146" t="s">
        <v>182</v>
      </c>
      <c r="G166" s="147">
        <v>1186.364</v>
      </c>
      <c r="H166" s="147">
        <v>1186.364</v>
      </c>
      <c r="I166" s="249">
        <f t="shared" si="3"/>
        <v>100</v>
      </c>
    </row>
    <row r="167" spans="1:9" ht="12.75">
      <c r="A167" s="178"/>
      <c r="B167" s="212" t="s">
        <v>180</v>
      </c>
      <c r="C167" s="146" t="s">
        <v>221</v>
      </c>
      <c r="D167" s="146" t="s">
        <v>175</v>
      </c>
      <c r="E167" s="146" t="s">
        <v>71</v>
      </c>
      <c r="F167" s="146" t="s">
        <v>183</v>
      </c>
      <c r="G167" s="147">
        <v>3599.576</v>
      </c>
      <c r="H167" s="147">
        <v>3599.576</v>
      </c>
      <c r="I167" s="249">
        <f t="shared" si="3"/>
        <v>100</v>
      </c>
    </row>
    <row r="168" spans="1:9" ht="12.75">
      <c r="A168" s="178"/>
      <c r="B168" s="203" t="s">
        <v>77</v>
      </c>
      <c r="C168" s="146" t="s">
        <v>221</v>
      </c>
      <c r="D168" s="146" t="s">
        <v>175</v>
      </c>
      <c r="E168" s="146" t="s">
        <v>78</v>
      </c>
      <c r="F168" s="146"/>
      <c r="G168" s="147">
        <f>G169</f>
        <v>4000</v>
      </c>
      <c r="H168" s="147">
        <f>H169</f>
        <v>4000</v>
      </c>
      <c r="I168" s="249">
        <f t="shared" si="3"/>
        <v>100</v>
      </c>
    </row>
    <row r="169" spans="1:9" ht="25.5">
      <c r="A169" s="178"/>
      <c r="B169" s="203" t="s">
        <v>439</v>
      </c>
      <c r="C169" s="146" t="s">
        <v>221</v>
      </c>
      <c r="D169" s="146" t="s">
        <v>175</v>
      </c>
      <c r="E169" s="146" t="s">
        <v>440</v>
      </c>
      <c r="F169" s="146"/>
      <c r="G169" s="147">
        <f>G170</f>
        <v>4000</v>
      </c>
      <c r="H169" s="147">
        <f>H170</f>
        <v>4000</v>
      </c>
      <c r="I169" s="249">
        <f t="shared" si="3"/>
        <v>100</v>
      </c>
    </row>
    <row r="170" spans="1:9" ht="25.5">
      <c r="A170" s="178"/>
      <c r="B170" s="212" t="s">
        <v>179</v>
      </c>
      <c r="C170" s="146" t="s">
        <v>221</v>
      </c>
      <c r="D170" s="146" t="s">
        <v>175</v>
      </c>
      <c r="E170" s="146" t="s">
        <v>440</v>
      </c>
      <c r="F170" s="146" t="s">
        <v>182</v>
      </c>
      <c r="G170" s="147">
        <v>4000</v>
      </c>
      <c r="H170" s="147">
        <v>4000</v>
      </c>
      <c r="I170" s="249">
        <f t="shared" si="3"/>
        <v>100</v>
      </c>
    </row>
    <row r="171" spans="1:9" ht="25.5">
      <c r="A171" s="178"/>
      <c r="B171" s="203" t="s">
        <v>501</v>
      </c>
      <c r="C171" s="146" t="s">
        <v>221</v>
      </c>
      <c r="D171" s="146" t="s">
        <v>175</v>
      </c>
      <c r="E171" s="146" t="s">
        <v>502</v>
      </c>
      <c r="F171" s="146"/>
      <c r="G171" s="147">
        <f>G172+G173</f>
        <v>1207.35604</v>
      </c>
      <c r="H171" s="147">
        <f>H172+H173</f>
        <v>1207.35604</v>
      </c>
      <c r="I171" s="249">
        <f t="shared" si="3"/>
        <v>100</v>
      </c>
    </row>
    <row r="172" spans="1:9" ht="25.5">
      <c r="A172" s="178"/>
      <c r="B172" s="212" t="s">
        <v>179</v>
      </c>
      <c r="C172" s="146" t="s">
        <v>221</v>
      </c>
      <c r="D172" s="146" t="s">
        <v>175</v>
      </c>
      <c r="E172" s="146" t="s">
        <v>502</v>
      </c>
      <c r="F172" s="146" t="s">
        <v>182</v>
      </c>
      <c r="G172" s="147">
        <v>1182.72875</v>
      </c>
      <c r="H172" s="147">
        <v>1182.72875</v>
      </c>
      <c r="I172" s="249">
        <f t="shared" si="3"/>
        <v>100</v>
      </c>
    </row>
    <row r="173" spans="1:9" ht="12.75">
      <c r="A173" s="178"/>
      <c r="B173" s="212" t="s">
        <v>180</v>
      </c>
      <c r="C173" s="146" t="s">
        <v>221</v>
      </c>
      <c r="D173" s="146" t="s">
        <v>175</v>
      </c>
      <c r="E173" s="146" t="s">
        <v>502</v>
      </c>
      <c r="F173" s="146" t="s">
        <v>183</v>
      </c>
      <c r="G173" s="147">
        <v>24.62729</v>
      </c>
      <c r="H173" s="147">
        <v>24.62729</v>
      </c>
      <c r="I173" s="249">
        <f t="shared" si="3"/>
        <v>100</v>
      </c>
    </row>
    <row r="174" spans="1:9" ht="12.75">
      <c r="A174" s="178"/>
      <c r="B174" s="210" t="s">
        <v>73</v>
      </c>
      <c r="C174" s="144" t="s">
        <v>221</v>
      </c>
      <c r="D174" s="144" t="s">
        <v>595</v>
      </c>
      <c r="E174" s="144"/>
      <c r="F174" s="144"/>
      <c r="G174" s="145">
        <f>G175</f>
        <v>17942.665869999997</v>
      </c>
      <c r="H174" s="145">
        <f>H175</f>
        <v>17358.53482</v>
      </c>
      <c r="I174" s="248">
        <f t="shared" si="3"/>
        <v>96.74445785129032</v>
      </c>
    </row>
    <row r="175" spans="1:9" ht="12.75">
      <c r="A175" s="193"/>
      <c r="B175" s="214" t="s">
        <v>77</v>
      </c>
      <c r="C175" s="146" t="s">
        <v>221</v>
      </c>
      <c r="D175" s="146" t="s">
        <v>595</v>
      </c>
      <c r="E175" s="146" t="s">
        <v>78</v>
      </c>
      <c r="F175" s="146"/>
      <c r="G175" s="147">
        <f>G176+G178+G181+G183</f>
        <v>17942.665869999997</v>
      </c>
      <c r="H175" s="147">
        <f>H176+H178+H181+H183</f>
        <v>17358.53482</v>
      </c>
      <c r="I175" s="249">
        <f t="shared" si="3"/>
        <v>96.74445785129032</v>
      </c>
    </row>
    <row r="176" spans="1:9" ht="44.25" customHeight="1">
      <c r="A176" s="178"/>
      <c r="B176" s="203" t="s">
        <v>441</v>
      </c>
      <c r="C176" s="146" t="s">
        <v>221</v>
      </c>
      <c r="D176" s="146" t="s">
        <v>595</v>
      </c>
      <c r="E176" s="146" t="s">
        <v>442</v>
      </c>
      <c r="F176" s="146"/>
      <c r="G176" s="147">
        <f>G177</f>
        <v>1500</v>
      </c>
      <c r="H176" s="147">
        <f>H177</f>
        <v>1500</v>
      </c>
      <c r="I176" s="249">
        <f t="shared" si="3"/>
        <v>100</v>
      </c>
    </row>
    <row r="177" spans="1:9" ht="12.75">
      <c r="A177" s="178"/>
      <c r="B177" s="212" t="s">
        <v>180</v>
      </c>
      <c r="C177" s="146" t="s">
        <v>221</v>
      </c>
      <c r="D177" s="146" t="s">
        <v>595</v>
      </c>
      <c r="E177" s="146" t="s">
        <v>442</v>
      </c>
      <c r="F177" s="146" t="s">
        <v>183</v>
      </c>
      <c r="G177" s="147">
        <v>1500</v>
      </c>
      <c r="H177" s="147">
        <v>1500</v>
      </c>
      <c r="I177" s="249">
        <f t="shared" si="3"/>
        <v>100</v>
      </c>
    </row>
    <row r="178" spans="1:9" ht="25.5">
      <c r="A178" s="178"/>
      <c r="B178" s="219" t="s">
        <v>596</v>
      </c>
      <c r="C178" s="146" t="s">
        <v>221</v>
      </c>
      <c r="D178" s="146" t="s">
        <v>595</v>
      </c>
      <c r="E178" s="146" t="s">
        <v>443</v>
      </c>
      <c r="F178" s="155"/>
      <c r="G178" s="147">
        <f>G179+G180</f>
        <v>14898.675299999999</v>
      </c>
      <c r="H178" s="147">
        <f>H179+H180</f>
        <v>14704.79025</v>
      </c>
      <c r="I178" s="249">
        <f t="shared" si="3"/>
        <v>98.6986423551361</v>
      </c>
    </row>
    <row r="179" spans="1:9" ht="25.5">
      <c r="A179" s="178"/>
      <c r="B179" s="212" t="s">
        <v>179</v>
      </c>
      <c r="C179" s="146" t="s">
        <v>221</v>
      </c>
      <c r="D179" s="146" t="s">
        <v>595</v>
      </c>
      <c r="E179" s="146" t="s">
        <v>443</v>
      </c>
      <c r="F179" s="146" t="s">
        <v>182</v>
      </c>
      <c r="G179" s="147">
        <v>522.47188</v>
      </c>
      <c r="H179" s="147">
        <v>328.58683</v>
      </c>
      <c r="I179" s="249">
        <f t="shared" si="3"/>
        <v>62.890816248330914</v>
      </c>
    </row>
    <row r="180" spans="1:9" ht="12.75">
      <c r="A180" s="178"/>
      <c r="B180" s="212" t="s">
        <v>180</v>
      </c>
      <c r="C180" s="146" t="s">
        <v>221</v>
      </c>
      <c r="D180" s="146" t="s">
        <v>595</v>
      </c>
      <c r="E180" s="146" t="s">
        <v>443</v>
      </c>
      <c r="F180" s="146" t="s">
        <v>183</v>
      </c>
      <c r="G180" s="147">
        <v>14376.20342</v>
      </c>
      <c r="H180" s="147">
        <v>14376.20342</v>
      </c>
      <c r="I180" s="249">
        <f t="shared" si="3"/>
        <v>100</v>
      </c>
    </row>
    <row r="181" spans="1:9" ht="38.25">
      <c r="A181" s="178"/>
      <c r="B181" s="212" t="s">
        <v>235</v>
      </c>
      <c r="C181" s="146" t="s">
        <v>221</v>
      </c>
      <c r="D181" s="146" t="s">
        <v>595</v>
      </c>
      <c r="E181" s="146" t="s">
        <v>597</v>
      </c>
      <c r="F181" s="146"/>
      <c r="G181" s="147">
        <f>G182</f>
        <v>500</v>
      </c>
      <c r="H181" s="147">
        <f>H182</f>
        <v>109.754</v>
      </c>
      <c r="I181" s="249">
        <f t="shared" si="3"/>
        <v>21.9508</v>
      </c>
    </row>
    <row r="182" spans="1:9" ht="25.5">
      <c r="A182" s="178"/>
      <c r="B182" s="221" t="s">
        <v>236</v>
      </c>
      <c r="C182" s="146" t="s">
        <v>221</v>
      </c>
      <c r="D182" s="146" t="s">
        <v>595</v>
      </c>
      <c r="E182" s="146" t="s">
        <v>597</v>
      </c>
      <c r="F182" s="146" t="s">
        <v>237</v>
      </c>
      <c r="G182" s="147">
        <v>500</v>
      </c>
      <c r="H182" s="147">
        <v>109.754</v>
      </c>
      <c r="I182" s="249">
        <f t="shared" si="3"/>
        <v>21.9508</v>
      </c>
    </row>
    <row r="183" spans="1:9" ht="25.5">
      <c r="A183" s="178"/>
      <c r="B183" s="221" t="s">
        <v>553</v>
      </c>
      <c r="C183" s="146" t="s">
        <v>221</v>
      </c>
      <c r="D183" s="146" t="s">
        <v>595</v>
      </c>
      <c r="E183" s="146" t="s">
        <v>358</v>
      </c>
      <c r="F183" s="146"/>
      <c r="G183" s="147">
        <f>G184</f>
        <v>1043.99057</v>
      </c>
      <c r="H183" s="147">
        <f>H184</f>
        <v>1043.99057</v>
      </c>
      <c r="I183" s="249">
        <f t="shared" si="3"/>
        <v>100</v>
      </c>
    </row>
    <row r="184" spans="1:9" ht="25.5">
      <c r="A184" s="178"/>
      <c r="B184" s="212" t="s">
        <v>179</v>
      </c>
      <c r="C184" s="146" t="s">
        <v>221</v>
      </c>
      <c r="D184" s="146" t="s">
        <v>595</v>
      </c>
      <c r="E184" s="146" t="s">
        <v>358</v>
      </c>
      <c r="F184" s="146" t="s">
        <v>182</v>
      </c>
      <c r="G184" s="147">
        <v>1043.99057</v>
      </c>
      <c r="H184" s="147">
        <v>1043.99057</v>
      </c>
      <c r="I184" s="249">
        <f t="shared" si="3"/>
        <v>100</v>
      </c>
    </row>
    <row r="185" spans="1:9" ht="12.75">
      <c r="A185" s="178"/>
      <c r="B185" s="210" t="s">
        <v>43</v>
      </c>
      <c r="C185" s="144" t="s">
        <v>221</v>
      </c>
      <c r="D185" s="144" t="s">
        <v>44</v>
      </c>
      <c r="E185" s="144"/>
      <c r="F185" s="144"/>
      <c r="G185" s="145">
        <f>G186+G194+G197</f>
        <v>48252.38049</v>
      </c>
      <c r="H185" s="145">
        <f>H186+H194+H197</f>
        <v>47597.59257</v>
      </c>
      <c r="I185" s="248">
        <f t="shared" si="3"/>
        <v>98.64299354073172</v>
      </c>
    </row>
    <row r="186" spans="1:9" ht="57" customHeight="1">
      <c r="A186" s="178"/>
      <c r="B186" s="203" t="s">
        <v>241</v>
      </c>
      <c r="C186" s="146" t="s">
        <v>221</v>
      </c>
      <c r="D186" s="146" t="s">
        <v>44</v>
      </c>
      <c r="E186" s="146" t="s">
        <v>351</v>
      </c>
      <c r="F186" s="144"/>
      <c r="G186" s="145">
        <f>G187+G189+G191</f>
        <v>34719.20545</v>
      </c>
      <c r="H186" s="145">
        <f>H187+H189+H191</f>
        <v>34717.22271</v>
      </c>
      <c r="I186" s="248">
        <f t="shared" si="3"/>
        <v>99.99428921262944</v>
      </c>
    </row>
    <row r="187" spans="1:9" ht="81.75" customHeight="1">
      <c r="A187" s="178"/>
      <c r="B187" s="203" t="s">
        <v>156</v>
      </c>
      <c r="C187" s="146" t="s">
        <v>221</v>
      </c>
      <c r="D187" s="146" t="s">
        <v>44</v>
      </c>
      <c r="E187" s="146" t="s">
        <v>352</v>
      </c>
      <c r="F187" s="144"/>
      <c r="G187" s="147">
        <f>G188</f>
        <v>10649.91855</v>
      </c>
      <c r="H187" s="147">
        <f>H188</f>
        <v>10649.91155</v>
      </c>
      <c r="I187" s="249">
        <f t="shared" si="3"/>
        <v>99.9999342717978</v>
      </c>
    </row>
    <row r="188" spans="1:9" ht="25.5">
      <c r="A188" s="178"/>
      <c r="B188" s="212" t="s">
        <v>179</v>
      </c>
      <c r="C188" s="146" t="s">
        <v>221</v>
      </c>
      <c r="D188" s="146" t="s">
        <v>44</v>
      </c>
      <c r="E188" s="146" t="s">
        <v>352</v>
      </c>
      <c r="F188" s="146" t="s">
        <v>182</v>
      </c>
      <c r="G188" s="147">
        <v>10649.91855</v>
      </c>
      <c r="H188" s="147">
        <v>10649.91155</v>
      </c>
      <c r="I188" s="249">
        <f t="shared" si="3"/>
        <v>99.9999342717978</v>
      </c>
    </row>
    <row r="189" spans="1:9" ht="120.75" customHeight="1">
      <c r="A189" s="178"/>
      <c r="B189" s="203" t="s">
        <v>0</v>
      </c>
      <c r="C189" s="146"/>
      <c r="D189" s="146"/>
      <c r="E189" s="146"/>
      <c r="F189" s="146"/>
      <c r="G189" s="147">
        <f>G190</f>
        <v>220.093</v>
      </c>
      <c r="H189" s="147">
        <f>H190</f>
        <v>218.11726</v>
      </c>
      <c r="I189" s="249">
        <f t="shared" si="3"/>
        <v>99.10231583921342</v>
      </c>
    </row>
    <row r="190" spans="1:9" ht="25.5">
      <c r="A190" s="178"/>
      <c r="B190" s="212" t="s">
        <v>179</v>
      </c>
      <c r="C190" s="146" t="s">
        <v>221</v>
      </c>
      <c r="D190" s="146" t="s">
        <v>44</v>
      </c>
      <c r="E190" s="146" t="s">
        <v>353</v>
      </c>
      <c r="F190" s="146" t="s">
        <v>182</v>
      </c>
      <c r="G190" s="147">
        <v>220.093</v>
      </c>
      <c r="H190" s="147">
        <v>218.11726</v>
      </c>
      <c r="I190" s="249">
        <f t="shared" si="3"/>
        <v>99.10231583921342</v>
      </c>
    </row>
    <row r="191" spans="1:9" ht="93" customHeight="1">
      <c r="A191" s="178"/>
      <c r="B191" s="212" t="s">
        <v>448</v>
      </c>
      <c r="C191" s="146" t="s">
        <v>221</v>
      </c>
      <c r="D191" s="146" t="s">
        <v>44</v>
      </c>
      <c r="E191" s="146" t="s">
        <v>357</v>
      </c>
      <c r="F191" s="146"/>
      <c r="G191" s="147">
        <f>G192</f>
        <v>23849.1939</v>
      </c>
      <c r="H191" s="147">
        <f>H192</f>
        <v>23849.1939</v>
      </c>
      <c r="I191" s="249">
        <f t="shared" si="3"/>
        <v>100</v>
      </c>
    </row>
    <row r="192" spans="1:9" ht="25.5">
      <c r="A192" s="178"/>
      <c r="B192" s="212" t="s">
        <v>449</v>
      </c>
      <c r="C192" s="146" t="s">
        <v>221</v>
      </c>
      <c r="D192" s="146" t="s">
        <v>44</v>
      </c>
      <c r="E192" s="146" t="s">
        <v>357</v>
      </c>
      <c r="F192" s="146" t="s">
        <v>237</v>
      </c>
      <c r="G192" s="147">
        <f>G193</f>
        <v>23849.1939</v>
      </c>
      <c r="H192" s="147">
        <f>H193</f>
        <v>23849.1939</v>
      </c>
      <c r="I192" s="249">
        <f t="shared" si="3"/>
        <v>100</v>
      </c>
    </row>
    <row r="193" spans="1:9" ht="12.75">
      <c r="A193" s="178"/>
      <c r="B193" s="212" t="s">
        <v>450</v>
      </c>
      <c r="C193" s="146" t="s">
        <v>221</v>
      </c>
      <c r="D193" s="146" t="s">
        <v>44</v>
      </c>
      <c r="E193" s="146" t="s">
        <v>357</v>
      </c>
      <c r="F193" s="146" t="s">
        <v>237</v>
      </c>
      <c r="G193" s="147">
        <v>23849.1939</v>
      </c>
      <c r="H193" s="147">
        <v>23849.1939</v>
      </c>
      <c r="I193" s="249">
        <f t="shared" si="3"/>
        <v>100</v>
      </c>
    </row>
    <row r="194" spans="1:9" ht="78.75" customHeight="1">
      <c r="A194" s="178"/>
      <c r="B194" s="203" t="s">
        <v>554</v>
      </c>
      <c r="C194" s="146" t="s">
        <v>221</v>
      </c>
      <c r="D194" s="146" t="s">
        <v>44</v>
      </c>
      <c r="E194" s="146" t="s">
        <v>1</v>
      </c>
      <c r="F194" s="144"/>
      <c r="G194" s="147">
        <f>G195+G196</f>
        <v>409.184</v>
      </c>
      <c r="H194" s="147">
        <f>H195+H196</f>
        <v>409.184</v>
      </c>
      <c r="I194" s="249">
        <f t="shared" si="3"/>
        <v>100</v>
      </c>
    </row>
    <row r="195" spans="1:9" ht="12.75">
      <c r="A195" s="178"/>
      <c r="B195" s="212" t="s">
        <v>180</v>
      </c>
      <c r="C195" s="146" t="s">
        <v>221</v>
      </c>
      <c r="D195" s="146" t="s">
        <v>44</v>
      </c>
      <c r="E195" s="146" t="s">
        <v>355</v>
      </c>
      <c r="F195" s="146" t="s">
        <v>183</v>
      </c>
      <c r="G195" s="147">
        <v>401</v>
      </c>
      <c r="H195" s="147">
        <v>401</v>
      </c>
      <c r="I195" s="249">
        <f t="shared" si="3"/>
        <v>100</v>
      </c>
    </row>
    <row r="196" spans="1:9" ht="12.75">
      <c r="A196" s="178"/>
      <c r="B196" s="212" t="s">
        <v>180</v>
      </c>
      <c r="C196" s="146" t="s">
        <v>221</v>
      </c>
      <c r="D196" s="146" t="s">
        <v>44</v>
      </c>
      <c r="E196" s="146" t="s">
        <v>356</v>
      </c>
      <c r="F196" s="146" t="s">
        <v>183</v>
      </c>
      <c r="G196" s="147">
        <v>8.184</v>
      </c>
      <c r="H196" s="147">
        <v>8.184</v>
      </c>
      <c r="I196" s="249">
        <f t="shared" si="3"/>
        <v>100</v>
      </c>
    </row>
    <row r="197" spans="1:9" ht="12.75">
      <c r="A197" s="178"/>
      <c r="B197" s="203" t="s">
        <v>77</v>
      </c>
      <c r="C197" s="146" t="s">
        <v>221</v>
      </c>
      <c r="D197" s="146" t="s">
        <v>44</v>
      </c>
      <c r="E197" s="146" t="s">
        <v>465</v>
      </c>
      <c r="F197" s="146"/>
      <c r="G197" s="147">
        <f>G198+G200</f>
        <v>13123.991039999999</v>
      </c>
      <c r="H197" s="147">
        <f>H198+H200</f>
        <v>12471.18586</v>
      </c>
      <c r="I197" s="249">
        <f t="shared" si="3"/>
        <v>95.02586387014175</v>
      </c>
    </row>
    <row r="198" spans="1:9" ht="25.5">
      <c r="A198" s="178"/>
      <c r="B198" s="221" t="s">
        <v>155</v>
      </c>
      <c r="C198" s="146" t="s">
        <v>221</v>
      </c>
      <c r="D198" s="146" t="s">
        <v>44</v>
      </c>
      <c r="E198" s="146" t="s">
        <v>358</v>
      </c>
      <c r="F198" s="146"/>
      <c r="G198" s="147">
        <f>G199</f>
        <v>146.21919</v>
      </c>
      <c r="H198" s="147">
        <f>H199</f>
        <v>146.21919</v>
      </c>
      <c r="I198" s="249">
        <f t="shared" si="3"/>
        <v>100</v>
      </c>
    </row>
    <row r="199" spans="1:9" ht="25.5">
      <c r="A199" s="178"/>
      <c r="B199" s="212" t="s">
        <v>179</v>
      </c>
      <c r="C199" s="146" t="s">
        <v>221</v>
      </c>
      <c r="D199" s="146" t="s">
        <v>44</v>
      </c>
      <c r="E199" s="146" t="s">
        <v>358</v>
      </c>
      <c r="F199" s="146" t="s">
        <v>182</v>
      </c>
      <c r="G199" s="147">
        <v>146.21919</v>
      </c>
      <c r="H199" s="147">
        <v>146.21919</v>
      </c>
      <c r="I199" s="249">
        <f t="shared" si="3"/>
        <v>100</v>
      </c>
    </row>
    <row r="200" spans="1:9" ht="25.5">
      <c r="A200" s="178"/>
      <c r="B200" s="203" t="s">
        <v>2</v>
      </c>
      <c r="C200" s="146" t="s">
        <v>221</v>
      </c>
      <c r="D200" s="146" t="s">
        <v>44</v>
      </c>
      <c r="E200" s="146" t="s">
        <v>444</v>
      </c>
      <c r="F200" s="146"/>
      <c r="G200" s="147">
        <f>G201+G202</f>
        <v>12977.77185</v>
      </c>
      <c r="H200" s="147">
        <f>H201+H202</f>
        <v>12324.96667</v>
      </c>
      <c r="I200" s="249">
        <f t="shared" si="3"/>
        <v>94.96982080171182</v>
      </c>
    </row>
    <row r="201" spans="1:9" ht="25.5">
      <c r="A201" s="178"/>
      <c r="B201" s="212" t="s">
        <v>179</v>
      </c>
      <c r="C201" s="146" t="s">
        <v>221</v>
      </c>
      <c r="D201" s="146" t="s">
        <v>44</v>
      </c>
      <c r="E201" s="146" t="s">
        <v>444</v>
      </c>
      <c r="F201" s="146" t="s">
        <v>182</v>
      </c>
      <c r="G201" s="147">
        <v>10007.77185</v>
      </c>
      <c r="H201" s="147">
        <v>9354.96667</v>
      </c>
      <c r="I201" s="249">
        <f t="shared" si="3"/>
        <v>93.47701776394914</v>
      </c>
    </row>
    <row r="202" spans="1:9" ht="13.5">
      <c r="A202" s="189"/>
      <c r="B202" s="212" t="s">
        <v>180</v>
      </c>
      <c r="C202" s="146" t="s">
        <v>221</v>
      </c>
      <c r="D202" s="146" t="s">
        <v>44</v>
      </c>
      <c r="E202" s="146" t="s">
        <v>444</v>
      </c>
      <c r="F202" s="146" t="s">
        <v>183</v>
      </c>
      <c r="G202" s="147">
        <v>2970</v>
      </c>
      <c r="H202" s="147">
        <v>2970</v>
      </c>
      <c r="I202" s="249">
        <f t="shared" si="3"/>
        <v>100</v>
      </c>
    </row>
    <row r="203" spans="1:9" ht="12.75">
      <c r="A203" s="178"/>
      <c r="B203" s="213" t="s">
        <v>45</v>
      </c>
      <c r="C203" s="146" t="s">
        <v>221</v>
      </c>
      <c r="D203" s="144" t="s">
        <v>46</v>
      </c>
      <c r="E203" s="144"/>
      <c r="F203" s="144"/>
      <c r="G203" s="145">
        <f>SUM(G207+G204)</f>
        <v>8008.45127</v>
      </c>
      <c r="H203" s="145">
        <f>H204+H207</f>
        <v>7791.896970000001</v>
      </c>
      <c r="I203" s="248">
        <f t="shared" si="3"/>
        <v>97.29592785547412</v>
      </c>
    </row>
    <row r="204" spans="1:9" ht="81" customHeight="1">
      <c r="A204" s="178"/>
      <c r="B204" s="203" t="s">
        <v>154</v>
      </c>
      <c r="C204" s="146" t="s">
        <v>221</v>
      </c>
      <c r="D204" s="146" t="s">
        <v>46</v>
      </c>
      <c r="E204" s="146" t="s">
        <v>359</v>
      </c>
      <c r="F204" s="146"/>
      <c r="G204" s="147">
        <f>G205+G206</f>
        <v>2508.45127</v>
      </c>
      <c r="H204" s="147">
        <f>H205+H206</f>
        <v>2508.451</v>
      </c>
      <c r="I204" s="249">
        <f t="shared" si="3"/>
        <v>99.99998923638648</v>
      </c>
    </row>
    <row r="205" spans="1:9" ht="12.75">
      <c r="A205" s="178"/>
      <c r="B205" s="212" t="s">
        <v>180</v>
      </c>
      <c r="C205" s="146" t="s">
        <v>221</v>
      </c>
      <c r="D205" s="146" t="s">
        <v>46</v>
      </c>
      <c r="E205" s="146" t="s">
        <v>71</v>
      </c>
      <c r="F205" s="146" t="s">
        <v>183</v>
      </c>
      <c r="G205" s="147">
        <v>2280.41027</v>
      </c>
      <c r="H205" s="147">
        <v>2280.41027</v>
      </c>
      <c r="I205" s="249">
        <f t="shared" si="3"/>
        <v>100</v>
      </c>
    </row>
    <row r="206" spans="1:9" ht="12.75">
      <c r="A206" s="178"/>
      <c r="B206" s="212" t="s">
        <v>180</v>
      </c>
      <c r="C206" s="146" t="s">
        <v>221</v>
      </c>
      <c r="D206" s="146" t="s">
        <v>46</v>
      </c>
      <c r="E206" s="146" t="s">
        <v>240</v>
      </c>
      <c r="F206" s="146" t="s">
        <v>183</v>
      </c>
      <c r="G206" s="147">
        <v>228.041</v>
      </c>
      <c r="H206" s="147">
        <v>228.04073</v>
      </c>
      <c r="I206" s="249">
        <f t="shared" si="3"/>
        <v>99.99988160023855</v>
      </c>
    </row>
    <row r="207" spans="1:9" ht="12.75">
      <c r="A207" s="178"/>
      <c r="B207" s="214" t="s">
        <v>77</v>
      </c>
      <c r="C207" s="146" t="s">
        <v>221</v>
      </c>
      <c r="D207" s="146" t="s">
        <v>46</v>
      </c>
      <c r="E207" s="146" t="s">
        <v>465</v>
      </c>
      <c r="F207" s="146"/>
      <c r="G207" s="147">
        <f>G208+G210</f>
        <v>5500</v>
      </c>
      <c r="H207" s="147">
        <f>H208+H210</f>
        <v>5283.445970000001</v>
      </c>
      <c r="I207" s="249">
        <f aca="true" t="shared" si="4" ref="I207:I270">H207/G207*100</f>
        <v>96.06265400000001</v>
      </c>
    </row>
    <row r="208" spans="1:9" ht="12.75">
      <c r="A208" s="178"/>
      <c r="B208" s="203" t="s">
        <v>445</v>
      </c>
      <c r="C208" s="146" t="s">
        <v>221</v>
      </c>
      <c r="D208" s="146" t="s">
        <v>46</v>
      </c>
      <c r="E208" s="146" t="s">
        <v>446</v>
      </c>
      <c r="F208" s="146"/>
      <c r="G208" s="147">
        <f>G209</f>
        <v>1500</v>
      </c>
      <c r="H208" s="147">
        <f>H209</f>
        <v>1500</v>
      </c>
      <c r="I208" s="249">
        <f t="shared" si="4"/>
        <v>100</v>
      </c>
    </row>
    <row r="209" spans="1:9" ht="25.5">
      <c r="A209" s="178"/>
      <c r="B209" s="212" t="s">
        <v>179</v>
      </c>
      <c r="C209" s="146" t="s">
        <v>221</v>
      </c>
      <c r="D209" s="146" t="s">
        <v>46</v>
      </c>
      <c r="E209" s="146" t="s">
        <v>446</v>
      </c>
      <c r="F209" s="146" t="s">
        <v>182</v>
      </c>
      <c r="G209" s="147">
        <v>1500</v>
      </c>
      <c r="H209" s="147">
        <v>1500</v>
      </c>
      <c r="I209" s="249">
        <f t="shared" si="4"/>
        <v>100</v>
      </c>
    </row>
    <row r="210" spans="1:9" ht="25.5">
      <c r="A210" s="178"/>
      <c r="B210" s="203" t="s">
        <v>3</v>
      </c>
      <c r="C210" s="146" t="s">
        <v>221</v>
      </c>
      <c r="D210" s="146" t="s">
        <v>46</v>
      </c>
      <c r="E210" s="146" t="s">
        <v>447</v>
      </c>
      <c r="F210" s="146"/>
      <c r="G210" s="147">
        <f>G211+G212</f>
        <v>4000</v>
      </c>
      <c r="H210" s="147">
        <f>H211+H212</f>
        <v>3783.44597</v>
      </c>
      <c r="I210" s="249">
        <f t="shared" si="4"/>
        <v>94.58614925</v>
      </c>
    </row>
    <row r="211" spans="1:9" ht="25.5">
      <c r="A211" s="189"/>
      <c r="B211" s="212" t="s">
        <v>179</v>
      </c>
      <c r="C211" s="146" t="s">
        <v>221</v>
      </c>
      <c r="D211" s="146" t="s">
        <v>46</v>
      </c>
      <c r="E211" s="146" t="s">
        <v>447</v>
      </c>
      <c r="F211" s="146" t="s">
        <v>182</v>
      </c>
      <c r="G211" s="147">
        <v>3250</v>
      </c>
      <c r="H211" s="147">
        <v>3033.44597</v>
      </c>
      <c r="I211" s="249">
        <f t="shared" si="4"/>
        <v>93.33679907692309</v>
      </c>
    </row>
    <row r="212" spans="1:9" ht="13.5">
      <c r="A212" s="189"/>
      <c r="B212" s="212" t="s">
        <v>180</v>
      </c>
      <c r="C212" s="146" t="s">
        <v>221</v>
      </c>
      <c r="D212" s="146" t="s">
        <v>46</v>
      </c>
      <c r="E212" s="146" t="s">
        <v>447</v>
      </c>
      <c r="F212" s="146" t="s">
        <v>183</v>
      </c>
      <c r="G212" s="147">
        <v>750</v>
      </c>
      <c r="H212" s="147">
        <v>750</v>
      </c>
      <c r="I212" s="249">
        <f t="shared" si="4"/>
        <v>100</v>
      </c>
    </row>
    <row r="213" spans="1:9" ht="12.75">
      <c r="A213" s="178"/>
      <c r="B213" s="211" t="s">
        <v>47</v>
      </c>
      <c r="C213" s="144" t="s">
        <v>221</v>
      </c>
      <c r="D213" s="144" t="s">
        <v>48</v>
      </c>
      <c r="E213" s="144"/>
      <c r="F213" s="144"/>
      <c r="G213" s="145">
        <f>SUM(G214)</f>
        <v>619</v>
      </c>
      <c r="H213" s="145">
        <f>H214</f>
        <v>618.972</v>
      </c>
      <c r="I213" s="248">
        <f t="shared" si="4"/>
        <v>99.99547657512116</v>
      </c>
    </row>
    <row r="214" spans="1:9" ht="27" customHeight="1">
      <c r="A214" s="178"/>
      <c r="B214" s="212" t="s">
        <v>80</v>
      </c>
      <c r="C214" s="146" t="s">
        <v>221</v>
      </c>
      <c r="D214" s="146" t="s">
        <v>48</v>
      </c>
      <c r="E214" s="146" t="s">
        <v>81</v>
      </c>
      <c r="F214" s="146"/>
      <c r="G214" s="147">
        <f>SUM(G215+G219)</f>
        <v>619</v>
      </c>
      <c r="H214" s="147">
        <f>H216+H219</f>
        <v>618.972</v>
      </c>
      <c r="I214" s="249">
        <f t="shared" si="4"/>
        <v>99.99547657512116</v>
      </c>
    </row>
    <row r="215" spans="1:9" ht="41.25" customHeight="1">
      <c r="A215" s="178"/>
      <c r="B215" s="212" t="s">
        <v>284</v>
      </c>
      <c r="C215" s="146" t="s">
        <v>221</v>
      </c>
      <c r="D215" s="146" t="s">
        <v>48</v>
      </c>
      <c r="E215" s="146" t="s">
        <v>286</v>
      </c>
      <c r="F215" s="146"/>
      <c r="G215" s="147">
        <f>SUM(G216)</f>
        <v>603</v>
      </c>
      <c r="H215" s="147">
        <f>H216</f>
        <v>602.972</v>
      </c>
      <c r="I215" s="249">
        <f t="shared" si="4"/>
        <v>99.99535655058042</v>
      </c>
    </row>
    <row r="216" spans="1:9" ht="81" customHeight="1">
      <c r="A216" s="178"/>
      <c r="B216" s="212" t="s">
        <v>129</v>
      </c>
      <c r="C216" s="146" t="s">
        <v>221</v>
      </c>
      <c r="D216" s="146" t="s">
        <v>48</v>
      </c>
      <c r="E216" s="146" t="s">
        <v>130</v>
      </c>
      <c r="F216" s="146"/>
      <c r="G216" s="147">
        <f>G217+G218</f>
        <v>603</v>
      </c>
      <c r="H216" s="147">
        <f>H217+H218</f>
        <v>602.972</v>
      </c>
      <c r="I216" s="249">
        <f t="shared" si="4"/>
        <v>99.99535655058042</v>
      </c>
    </row>
    <row r="217" spans="1:9" ht="25.5">
      <c r="A217" s="178"/>
      <c r="B217" s="212" t="s">
        <v>179</v>
      </c>
      <c r="C217" s="146" t="s">
        <v>221</v>
      </c>
      <c r="D217" s="146" t="s">
        <v>48</v>
      </c>
      <c r="E217" s="146" t="s">
        <v>130</v>
      </c>
      <c r="F217" s="146" t="s">
        <v>182</v>
      </c>
      <c r="G217" s="147">
        <v>462</v>
      </c>
      <c r="H217" s="147">
        <v>461.972</v>
      </c>
      <c r="I217" s="249">
        <f t="shared" si="4"/>
        <v>99.99393939393939</v>
      </c>
    </row>
    <row r="218" spans="1:9" ht="31.5" customHeight="1">
      <c r="A218" s="189"/>
      <c r="B218" s="218" t="s">
        <v>525</v>
      </c>
      <c r="C218" s="146" t="s">
        <v>221</v>
      </c>
      <c r="D218" s="146" t="s">
        <v>48</v>
      </c>
      <c r="E218" s="146" t="s">
        <v>130</v>
      </c>
      <c r="F218" s="146" t="s">
        <v>159</v>
      </c>
      <c r="G218" s="147">
        <v>141</v>
      </c>
      <c r="H218" s="147">
        <v>141</v>
      </c>
      <c r="I218" s="249">
        <f t="shared" si="4"/>
        <v>100</v>
      </c>
    </row>
    <row r="219" spans="1:9" ht="95.25" customHeight="1">
      <c r="A219" s="189"/>
      <c r="B219" s="212" t="s">
        <v>287</v>
      </c>
      <c r="C219" s="146" t="s">
        <v>221</v>
      </c>
      <c r="D219" s="146" t="s">
        <v>48</v>
      </c>
      <c r="E219" s="146" t="s">
        <v>311</v>
      </c>
      <c r="F219" s="146"/>
      <c r="G219" s="147">
        <f>SUM(G220)</f>
        <v>16</v>
      </c>
      <c r="H219" s="147">
        <v>16</v>
      </c>
      <c r="I219" s="249">
        <f t="shared" si="4"/>
        <v>100</v>
      </c>
    </row>
    <row r="220" spans="1:9" ht="93.75" customHeight="1">
      <c r="A220" s="189"/>
      <c r="B220" s="212" t="s">
        <v>287</v>
      </c>
      <c r="C220" s="146" t="s">
        <v>221</v>
      </c>
      <c r="D220" s="146" t="s">
        <v>48</v>
      </c>
      <c r="E220" s="146" t="s">
        <v>316</v>
      </c>
      <c r="F220" s="146"/>
      <c r="G220" s="147">
        <f>SUM(G221)</f>
        <v>16</v>
      </c>
      <c r="H220" s="147">
        <v>16</v>
      </c>
      <c r="I220" s="249">
        <f t="shared" si="4"/>
        <v>100</v>
      </c>
    </row>
    <row r="221" spans="1:9" ht="25.5">
      <c r="A221" s="189"/>
      <c r="B221" s="212" t="s">
        <v>179</v>
      </c>
      <c r="C221" s="146" t="s">
        <v>221</v>
      </c>
      <c r="D221" s="146" t="s">
        <v>48</v>
      </c>
      <c r="E221" s="146" t="s">
        <v>316</v>
      </c>
      <c r="F221" s="146" t="s">
        <v>182</v>
      </c>
      <c r="G221" s="147">
        <v>16</v>
      </c>
      <c r="H221" s="147">
        <v>16</v>
      </c>
      <c r="I221" s="249">
        <f t="shared" si="4"/>
        <v>100</v>
      </c>
    </row>
    <row r="222" spans="1:9" ht="12.75">
      <c r="A222" s="178"/>
      <c r="B222" s="211" t="s">
        <v>51</v>
      </c>
      <c r="C222" s="144" t="s">
        <v>221</v>
      </c>
      <c r="D222" s="144" t="s">
        <v>52</v>
      </c>
      <c r="E222" s="144"/>
      <c r="F222" s="144"/>
      <c r="G222" s="145">
        <f aca="true" t="shared" si="5" ref="G222:H224">G223</f>
        <v>1847</v>
      </c>
      <c r="H222" s="145">
        <f t="shared" si="5"/>
        <v>1846.99997</v>
      </c>
      <c r="I222" s="248">
        <f t="shared" si="4"/>
        <v>99.99999837574445</v>
      </c>
    </row>
    <row r="223" spans="1:9" ht="25.5">
      <c r="A223" s="178"/>
      <c r="B223" s="214" t="s">
        <v>131</v>
      </c>
      <c r="C223" s="146" t="s">
        <v>221</v>
      </c>
      <c r="D223" s="146" t="s">
        <v>52</v>
      </c>
      <c r="E223" s="146" t="s">
        <v>132</v>
      </c>
      <c r="F223" s="146"/>
      <c r="G223" s="147">
        <f t="shared" si="5"/>
        <v>1847</v>
      </c>
      <c r="H223" s="147">
        <f t="shared" si="5"/>
        <v>1846.99997</v>
      </c>
      <c r="I223" s="249">
        <f t="shared" si="4"/>
        <v>99.99999837574445</v>
      </c>
    </row>
    <row r="224" spans="1:9" ht="53.25" customHeight="1">
      <c r="A224" s="178"/>
      <c r="B224" s="214" t="s">
        <v>133</v>
      </c>
      <c r="C224" s="146" t="s">
        <v>221</v>
      </c>
      <c r="D224" s="146" t="s">
        <v>52</v>
      </c>
      <c r="E224" s="146" t="s">
        <v>134</v>
      </c>
      <c r="F224" s="146"/>
      <c r="G224" s="147">
        <f t="shared" si="5"/>
        <v>1847</v>
      </c>
      <c r="H224" s="147">
        <f t="shared" si="5"/>
        <v>1846.99997</v>
      </c>
      <c r="I224" s="249">
        <f t="shared" si="4"/>
        <v>99.99999837574445</v>
      </c>
    </row>
    <row r="225" spans="1:9" ht="93" customHeight="1">
      <c r="A225" s="178"/>
      <c r="B225" s="214" t="s">
        <v>135</v>
      </c>
      <c r="C225" s="146" t="s">
        <v>221</v>
      </c>
      <c r="D225" s="146" t="s">
        <v>52</v>
      </c>
      <c r="E225" s="146" t="s">
        <v>136</v>
      </c>
      <c r="F225" s="146"/>
      <c r="G225" s="147">
        <f>G226+G227</f>
        <v>1847</v>
      </c>
      <c r="H225" s="147">
        <f>H226+H227</f>
        <v>1846.99997</v>
      </c>
      <c r="I225" s="249">
        <f t="shared" si="4"/>
        <v>99.99999837574445</v>
      </c>
    </row>
    <row r="226" spans="1:9" ht="25.5">
      <c r="A226" s="178"/>
      <c r="B226" s="212" t="s">
        <v>179</v>
      </c>
      <c r="C226" s="146" t="s">
        <v>221</v>
      </c>
      <c r="D226" s="146" t="s">
        <v>52</v>
      </c>
      <c r="E226" s="146" t="s">
        <v>136</v>
      </c>
      <c r="F226" s="146" t="s">
        <v>182</v>
      </c>
      <c r="G226" s="147">
        <v>170</v>
      </c>
      <c r="H226" s="147">
        <v>169.99997</v>
      </c>
      <c r="I226" s="249">
        <f t="shared" si="4"/>
        <v>99.99998235294117</v>
      </c>
    </row>
    <row r="227" spans="1:9" ht="25.5">
      <c r="A227" s="178"/>
      <c r="B227" s="203" t="s">
        <v>59</v>
      </c>
      <c r="C227" s="146" t="s">
        <v>221</v>
      </c>
      <c r="D227" s="146" t="s">
        <v>52</v>
      </c>
      <c r="E227" s="146" t="s">
        <v>136</v>
      </c>
      <c r="F227" s="146" t="s">
        <v>159</v>
      </c>
      <c r="G227" s="147">
        <v>1677</v>
      </c>
      <c r="H227" s="147">
        <v>1677</v>
      </c>
      <c r="I227" s="249">
        <f t="shared" si="4"/>
        <v>100</v>
      </c>
    </row>
    <row r="228" spans="1:9" ht="13.5">
      <c r="A228" s="189"/>
      <c r="B228" s="213" t="s">
        <v>569</v>
      </c>
      <c r="C228" s="144" t="s">
        <v>221</v>
      </c>
      <c r="D228" s="144" t="s">
        <v>253</v>
      </c>
      <c r="E228" s="158"/>
      <c r="F228" s="158"/>
      <c r="G228" s="145">
        <f>SUM(G229)</f>
        <v>9633.705</v>
      </c>
      <c r="H228" s="145">
        <f>H229</f>
        <v>9633.705</v>
      </c>
      <c r="I228" s="248">
        <f t="shared" si="4"/>
        <v>100</v>
      </c>
    </row>
    <row r="229" spans="1:9" ht="30" customHeight="1">
      <c r="A229" s="189"/>
      <c r="B229" s="214" t="s">
        <v>131</v>
      </c>
      <c r="C229" s="146" t="s">
        <v>221</v>
      </c>
      <c r="D229" s="146" t="s">
        <v>253</v>
      </c>
      <c r="E229" s="146" t="s">
        <v>132</v>
      </c>
      <c r="F229" s="155"/>
      <c r="G229" s="147">
        <f>SUM(G230)</f>
        <v>9633.705</v>
      </c>
      <c r="H229" s="147">
        <f>H230</f>
        <v>9633.705</v>
      </c>
      <c r="I229" s="249">
        <f t="shared" si="4"/>
        <v>100</v>
      </c>
    </row>
    <row r="230" spans="1:9" ht="42.75" customHeight="1">
      <c r="A230" s="189"/>
      <c r="B230" s="214" t="s">
        <v>137</v>
      </c>
      <c r="C230" s="146" t="s">
        <v>221</v>
      </c>
      <c r="D230" s="146" t="s">
        <v>253</v>
      </c>
      <c r="E230" s="146" t="s">
        <v>138</v>
      </c>
      <c r="F230" s="146"/>
      <c r="G230" s="147">
        <f>SUM(G231)</f>
        <v>9633.705</v>
      </c>
      <c r="H230" s="147">
        <f>H231</f>
        <v>9633.705</v>
      </c>
      <c r="I230" s="249">
        <f t="shared" si="4"/>
        <v>100</v>
      </c>
    </row>
    <row r="231" spans="1:9" ht="79.5" customHeight="1">
      <c r="A231" s="189"/>
      <c r="B231" s="214" t="s">
        <v>488</v>
      </c>
      <c r="C231" s="146" t="s">
        <v>221</v>
      </c>
      <c r="D231" s="146" t="s">
        <v>253</v>
      </c>
      <c r="E231" s="146" t="s">
        <v>197</v>
      </c>
      <c r="F231" s="146"/>
      <c r="G231" s="147">
        <f>SUM(G232)</f>
        <v>9633.705</v>
      </c>
      <c r="H231" s="147">
        <f>H232</f>
        <v>9633.705</v>
      </c>
      <c r="I231" s="249">
        <f t="shared" si="4"/>
        <v>100</v>
      </c>
    </row>
    <row r="232" spans="1:9" ht="28.5" customHeight="1">
      <c r="A232" s="189"/>
      <c r="B232" s="203" t="s">
        <v>59</v>
      </c>
      <c r="C232" s="146" t="s">
        <v>221</v>
      </c>
      <c r="D232" s="146" t="s">
        <v>253</v>
      </c>
      <c r="E232" s="146" t="s">
        <v>197</v>
      </c>
      <c r="F232" s="146" t="s">
        <v>159</v>
      </c>
      <c r="G232" s="147">
        <v>9633.705</v>
      </c>
      <c r="H232" s="147">
        <v>9633.705</v>
      </c>
      <c r="I232" s="249">
        <f t="shared" si="4"/>
        <v>100</v>
      </c>
    </row>
    <row r="233" spans="1:9" ht="12.75">
      <c r="A233" s="178"/>
      <c r="B233" s="210" t="s">
        <v>54</v>
      </c>
      <c r="C233" s="144" t="s">
        <v>221</v>
      </c>
      <c r="D233" s="144">
        <v>1001</v>
      </c>
      <c r="E233" s="144"/>
      <c r="F233" s="144"/>
      <c r="G233" s="145">
        <f aca="true" t="shared" si="6" ref="G233:H236">G234</f>
        <v>1731.586</v>
      </c>
      <c r="H233" s="145">
        <f t="shared" si="6"/>
        <v>1719.36799</v>
      </c>
      <c r="I233" s="248">
        <f t="shared" si="4"/>
        <v>99.29440351215591</v>
      </c>
    </row>
    <row r="234" spans="1:9" ht="30" customHeight="1">
      <c r="A234" s="178"/>
      <c r="B234" s="214" t="s">
        <v>289</v>
      </c>
      <c r="C234" s="146" t="s">
        <v>221</v>
      </c>
      <c r="D234" s="146">
        <v>1001</v>
      </c>
      <c r="E234" s="146" t="s">
        <v>375</v>
      </c>
      <c r="F234" s="146"/>
      <c r="G234" s="147">
        <f t="shared" si="6"/>
        <v>1731.586</v>
      </c>
      <c r="H234" s="147">
        <f t="shared" si="6"/>
        <v>1719.36799</v>
      </c>
      <c r="I234" s="249">
        <f t="shared" si="4"/>
        <v>99.29440351215591</v>
      </c>
    </row>
    <row r="235" spans="1:9" ht="57" customHeight="1">
      <c r="A235" s="178"/>
      <c r="B235" s="214" t="s">
        <v>198</v>
      </c>
      <c r="C235" s="146" t="s">
        <v>221</v>
      </c>
      <c r="D235" s="146" t="s">
        <v>55</v>
      </c>
      <c r="E235" s="146" t="s">
        <v>199</v>
      </c>
      <c r="F235" s="146"/>
      <c r="G235" s="147">
        <f t="shared" si="6"/>
        <v>1731.586</v>
      </c>
      <c r="H235" s="147">
        <f t="shared" si="6"/>
        <v>1719.36799</v>
      </c>
      <c r="I235" s="249">
        <f t="shared" si="4"/>
        <v>99.29440351215591</v>
      </c>
    </row>
    <row r="236" spans="1:9" ht="66" customHeight="1">
      <c r="A236" s="178"/>
      <c r="B236" s="216" t="s">
        <v>202</v>
      </c>
      <c r="C236" s="146" t="s">
        <v>221</v>
      </c>
      <c r="D236" s="146" t="s">
        <v>55</v>
      </c>
      <c r="E236" s="146" t="s">
        <v>203</v>
      </c>
      <c r="F236" s="146"/>
      <c r="G236" s="147">
        <f t="shared" si="6"/>
        <v>1731.586</v>
      </c>
      <c r="H236" s="147">
        <f t="shared" si="6"/>
        <v>1719.36799</v>
      </c>
      <c r="I236" s="249">
        <f t="shared" si="4"/>
        <v>99.29440351215591</v>
      </c>
    </row>
    <row r="237" spans="1:9" ht="13.5">
      <c r="A237" s="189"/>
      <c r="B237" s="203" t="s">
        <v>160</v>
      </c>
      <c r="C237" s="146" t="s">
        <v>221</v>
      </c>
      <c r="D237" s="146">
        <v>1001</v>
      </c>
      <c r="E237" s="146" t="s">
        <v>203</v>
      </c>
      <c r="F237" s="146" t="s">
        <v>161</v>
      </c>
      <c r="G237" s="147">
        <v>1731.586</v>
      </c>
      <c r="H237" s="147">
        <v>1719.36799</v>
      </c>
      <c r="I237" s="249">
        <f t="shared" si="4"/>
        <v>99.29440351215591</v>
      </c>
    </row>
    <row r="238" spans="1:9" ht="12.75">
      <c r="A238" s="178"/>
      <c r="B238" s="210" t="s">
        <v>398</v>
      </c>
      <c r="C238" s="144" t="s">
        <v>221</v>
      </c>
      <c r="D238" s="144">
        <v>1002</v>
      </c>
      <c r="E238" s="144"/>
      <c r="F238" s="144"/>
      <c r="G238" s="145">
        <f>G241</f>
        <v>1058.3</v>
      </c>
      <c r="H238" s="145">
        <f>H239</f>
        <v>1024.58813</v>
      </c>
      <c r="I238" s="248">
        <f t="shared" si="4"/>
        <v>96.81452612680715</v>
      </c>
    </row>
    <row r="239" spans="1:9" ht="30" customHeight="1">
      <c r="A239" s="193"/>
      <c r="B239" s="214" t="s">
        <v>289</v>
      </c>
      <c r="C239" s="146" t="s">
        <v>221</v>
      </c>
      <c r="D239" s="146" t="s">
        <v>405</v>
      </c>
      <c r="E239" s="146" t="s">
        <v>375</v>
      </c>
      <c r="F239" s="146"/>
      <c r="G239" s="147">
        <f>SUM(G240)</f>
        <v>1058.3</v>
      </c>
      <c r="H239" s="147">
        <f>H240</f>
        <v>1024.58813</v>
      </c>
      <c r="I239" s="249">
        <f t="shared" si="4"/>
        <v>96.81452612680715</v>
      </c>
    </row>
    <row r="240" spans="1:9" ht="42" customHeight="1">
      <c r="A240" s="193"/>
      <c r="B240" s="212" t="s">
        <v>204</v>
      </c>
      <c r="C240" s="146" t="s">
        <v>221</v>
      </c>
      <c r="D240" s="146" t="s">
        <v>405</v>
      </c>
      <c r="E240" s="146" t="s">
        <v>298</v>
      </c>
      <c r="F240" s="146"/>
      <c r="G240" s="147">
        <f>SUM(G241)</f>
        <v>1058.3</v>
      </c>
      <c r="H240" s="147">
        <f>H241</f>
        <v>1024.58813</v>
      </c>
      <c r="I240" s="249">
        <f t="shared" si="4"/>
        <v>96.81452612680715</v>
      </c>
    </row>
    <row r="241" spans="1:9" ht="67.5" customHeight="1">
      <c r="A241" s="178"/>
      <c r="B241" s="203" t="s">
        <v>208</v>
      </c>
      <c r="C241" s="160" t="s">
        <v>221</v>
      </c>
      <c r="D241" s="160" t="s">
        <v>405</v>
      </c>
      <c r="E241" s="160" t="s">
        <v>300</v>
      </c>
      <c r="F241" s="160"/>
      <c r="G241" s="147">
        <f>G242</f>
        <v>1058.3</v>
      </c>
      <c r="H241" s="147">
        <f>H242</f>
        <v>1024.58813</v>
      </c>
      <c r="I241" s="249">
        <f t="shared" si="4"/>
        <v>96.81452612680715</v>
      </c>
    </row>
    <row r="242" spans="1:9" ht="54.75" customHeight="1">
      <c r="A242" s="189"/>
      <c r="B242" s="212" t="s">
        <v>178</v>
      </c>
      <c r="C242" s="160" t="s">
        <v>221</v>
      </c>
      <c r="D242" s="160" t="s">
        <v>405</v>
      </c>
      <c r="E242" s="160" t="s">
        <v>300</v>
      </c>
      <c r="F242" s="160" t="s">
        <v>181</v>
      </c>
      <c r="G242" s="147">
        <v>1058.3</v>
      </c>
      <c r="H242" s="147">
        <v>1024.58813</v>
      </c>
      <c r="I242" s="249">
        <f t="shared" si="4"/>
        <v>96.81452612680715</v>
      </c>
    </row>
    <row r="243" spans="1:9" ht="12.75">
      <c r="A243" s="178"/>
      <c r="B243" s="210" t="s">
        <v>406</v>
      </c>
      <c r="C243" s="144" t="s">
        <v>221</v>
      </c>
      <c r="D243" s="144">
        <v>1003</v>
      </c>
      <c r="E243" s="144"/>
      <c r="F243" s="144"/>
      <c r="G243" s="145">
        <f>G246</f>
        <v>9890</v>
      </c>
      <c r="H243" s="145">
        <f>H244</f>
        <v>9582.68968</v>
      </c>
      <c r="I243" s="248">
        <f t="shared" si="4"/>
        <v>96.8927166835187</v>
      </c>
    </row>
    <row r="244" spans="1:9" ht="29.25" customHeight="1">
      <c r="A244" s="193"/>
      <c r="B244" s="214" t="s">
        <v>289</v>
      </c>
      <c r="C244" s="146" t="s">
        <v>221</v>
      </c>
      <c r="D244" s="146" t="s">
        <v>408</v>
      </c>
      <c r="E244" s="146" t="s">
        <v>375</v>
      </c>
      <c r="F244" s="146"/>
      <c r="G244" s="147">
        <f>SUM(G245)</f>
        <v>9890</v>
      </c>
      <c r="H244" s="147">
        <f>H245</f>
        <v>9582.68968</v>
      </c>
      <c r="I244" s="249">
        <f t="shared" si="4"/>
        <v>96.8927166835187</v>
      </c>
    </row>
    <row r="245" spans="1:9" ht="45.75" customHeight="1">
      <c r="A245" s="193"/>
      <c r="B245" s="214" t="s">
        <v>395</v>
      </c>
      <c r="C245" s="146" t="s">
        <v>221</v>
      </c>
      <c r="D245" s="146" t="s">
        <v>408</v>
      </c>
      <c r="E245" s="146" t="s">
        <v>199</v>
      </c>
      <c r="F245" s="146"/>
      <c r="G245" s="147">
        <f>SUM(G246)</f>
        <v>9890</v>
      </c>
      <c r="H245" s="147">
        <f>H246</f>
        <v>9582.68968</v>
      </c>
      <c r="I245" s="249">
        <f t="shared" si="4"/>
        <v>96.8927166835187</v>
      </c>
    </row>
    <row r="246" spans="1:9" ht="40.5" customHeight="1">
      <c r="A246" s="178"/>
      <c r="B246" s="203" t="s">
        <v>4</v>
      </c>
      <c r="C246" s="146" t="s">
        <v>221</v>
      </c>
      <c r="D246" s="146" t="s">
        <v>408</v>
      </c>
      <c r="E246" s="146" t="s">
        <v>493</v>
      </c>
      <c r="F246" s="146"/>
      <c r="G246" s="147">
        <f>G247</f>
        <v>9890</v>
      </c>
      <c r="H246" s="147">
        <v>9582.68968</v>
      </c>
      <c r="I246" s="249">
        <f t="shared" si="4"/>
        <v>96.8927166835187</v>
      </c>
    </row>
    <row r="247" spans="1:9" ht="12.75">
      <c r="A247" s="178"/>
      <c r="B247" s="203" t="s">
        <v>160</v>
      </c>
      <c r="C247" s="146" t="s">
        <v>221</v>
      </c>
      <c r="D247" s="146" t="s">
        <v>408</v>
      </c>
      <c r="E247" s="146" t="s">
        <v>493</v>
      </c>
      <c r="F247" s="146" t="s">
        <v>161</v>
      </c>
      <c r="G247" s="147">
        <v>9890</v>
      </c>
      <c r="H247" s="147">
        <v>9585.68968</v>
      </c>
      <c r="I247" s="249">
        <f t="shared" si="4"/>
        <v>96.92305035389282</v>
      </c>
    </row>
    <row r="248" spans="1:9" ht="12.75">
      <c r="A248" s="178"/>
      <c r="B248" s="213" t="s">
        <v>409</v>
      </c>
      <c r="C248" s="144" t="s">
        <v>221</v>
      </c>
      <c r="D248" s="144" t="s">
        <v>407</v>
      </c>
      <c r="E248" s="144"/>
      <c r="F248" s="144"/>
      <c r="G248" s="145">
        <f>G249</f>
        <v>12452.11122</v>
      </c>
      <c r="H248" s="145">
        <f>H249</f>
        <v>12182.97186</v>
      </c>
      <c r="I248" s="248">
        <f t="shared" si="4"/>
        <v>97.83860459286838</v>
      </c>
    </row>
    <row r="249" spans="1:9" ht="28.5" customHeight="1">
      <c r="A249" s="178"/>
      <c r="B249" s="214" t="s">
        <v>289</v>
      </c>
      <c r="C249" s="146" t="s">
        <v>221</v>
      </c>
      <c r="D249" s="146" t="s">
        <v>407</v>
      </c>
      <c r="E249" s="146" t="s">
        <v>375</v>
      </c>
      <c r="F249" s="144"/>
      <c r="G249" s="147">
        <f>SUM(G250)</f>
        <v>12452.11122</v>
      </c>
      <c r="H249" s="147">
        <f>H250</f>
        <v>12182.97186</v>
      </c>
      <c r="I249" s="249">
        <f t="shared" si="4"/>
        <v>97.83860459286838</v>
      </c>
    </row>
    <row r="250" spans="1:9" ht="42" customHeight="1">
      <c r="A250" s="178"/>
      <c r="B250" s="215" t="s">
        <v>112</v>
      </c>
      <c r="C250" s="146" t="s">
        <v>221</v>
      </c>
      <c r="D250" s="146" t="s">
        <v>407</v>
      </c>
      <c r="E250" s="146" t="s">
        <v>290</v>
      </c>
      <c r="F250" s="144"/>
      <c r="G250" s="147">
        <f>SUM(G251+G253+G255+G257+G259)</f>
        <v>12452.11122</v>
      </c>
      <c r="H250" s="147">
        <f>H251+H253+H255+H257+H259</f>
        <v>12182.97186</v>
      </c>
      <c r="I250" s="249">
        <f t="shared" si="4"/>
        <v>97.83860459286838</v>
      </c>
    </row>
    <row r="251" spans="1:9" ht="93" customHeight="1">
      <c r="A251" s="178"/>
      <c r="B251" s="203" t="s">
        <v>5</v>
      </c>
      <c r="C251" s="146" t="s">
        <v>221</v>
      </c>
      <c r="D251" s="146" t="s">
        <v>407</v>
      </c>
      <c r="E251" s="146" t="s">
        <v>494</v>
      </c>
      <c r="F251" s="146"/>
      <c r="G251" s="147">
        <f>SUM(G252)</f>
        <v>673.851</v>
      </c>
      <c r="H251" s="147">
        <f>H252</f>
        <v>673.851</v>
      </c>
      <c r="I251" s="249">
        <f t="shared" si="4"/>
        <v>100</v>
      </c>
    </row>
    <row r="252" spans="1:9" ht="12.75">
      <c r="A252" s="178"/>
      <c r="B252" s="203" t="s">
        <v>160</v>
      </c>
      <c r="C252" s="146" t="s">
        <v>221</v>
      </c>
      <c r="D252" s="146" t="s">
        <v>407</v>
      </c>
      <c r="E252" s="146" t="s">
        <v>494</v>
      </c>
      <c r="F252" s="146" t="s">
        <v>161</v>
      </c>
      <c r="G252" s="147">
        <v>673.851</v>
      </c>
      <c r="H252" s="147">
        <v>673.851</v>
      </c>
      <c r="I252" s="249">
        <f t="shared" si="4"/>
        <v>100</v>
      </c>
    </row>
    <row r="253" spans="1:9" ht="119.25" customHeight="1">
      <c r="A253" s="189"/>
      <c r="B253" s="203" t="s">
        <v>495</v>
      </c>
      <c r="C253" s="146" t="s">
        <v>221</v>
      </c>
      <c r="D253" s="146" t="s">
        <v>407</v>
      </c>
      <c r="E253" s="146" t="s">
        <v>496</v>
      </c>
      <c r="F253" s="155"/>
      <c r="G253" s="147">
        <f>G254</f>
        <v>181.185</v>
      </c>
      <c r="H253" s="147">
        <f>H254</f>
        <v>181.185</v>
      </c>
      <c r="I253" s="249">
        <f t="shared" si="4"/>
        <v>100</v>
      </c>
    </row>
    <row r="254" spans="1:9" ht="13.5">
      <c r="A254" s="189"/>
      <c r="B254" s="203" t="s">
        <v>160</v>
      </c>
      <c r="C254" s="146" t="s">
        <v>221</v>
      </c>
      <c r="D254" s="146" t="s">
        <v>407</v>
      </c>
      <c r="E254" s="146" t="s">
        <v>496</v>
      </c>
      <c r="F254" s="146" t="s">
        <v>161</v>
      </c>
      <c r="G254" s="147">
        <v>181.185</v>
      </c>
      <c r="H254" s="147">
        <v>181.185</v>
      </c>
      <c r="I254" s="249">
        <f t="shared" si="4"/>
        <v>100</v>
      </c>
    </row>
    <row r="255" spans="1:9" ht="204">
      <c r="A255" s="189"/>
      <c r="B255" s="203" t="s">
        <v>540</v>
      </c>
      <c r="C255" s="146" t="s">
        <v>221</v>
      </c>
      <c r="D255" s="146" t="s">
        <v>407</v>
      </c>
      <c r="E255" s="146" t="s">
        <v>541</v>
      </c>
      <c r="F255" s="146"/>
      <c r="G255" s="147">
        <f>G256</f>
        <v>9021</v>
      </c>
      <c r="H255" s="147">
        <f>H256</f>
        <v>8839.81008</v>
      </c>
      <c r="I255" s="249">
        <f t="shared" si="4"/>
        <v>97.99146524775523</v>
      </c>
    </row>
    <row r="256" spans="1:9" ht="13.5">
      <c r="A256" s="189"/>
      <c r="B256" s="203" t="s">
        <v>160</v>
      </c>
      <c r="C256" s="146" t="s">
        <v>221</v>
      </c>
      <c r="D256" s="146" t="s">
        <v>407</v>
      </c>
      <c r="E256" s="146" t="s">
        <v>541</v>
      </c>
      <c r="F256" s="146" t="s">
        <v>161</v>
      </c>
      <c r="G256" s="147">
        <v>9021</v>
      </c>
      <c r="H256" s="147">
        <v>8839.81008</v>
      </c>
      <c r="I256" s="249">
        <f t="shared" si="4"/>
        <v>97.99146524775523</v>
      </c>
    </row>
    <row r="257" spans="1:9" ht="106.5" customHeight="1">
      <c r="A257" s="178"/>
      <c r="B257" s="216" t="s">
        <v>291</v>
      </c>
      <c r="C257" s="146" t="s">
        <v>221</v>
      </c>
      <c r="D257" s="146" t="s">
        <v>407</v>
      </c>
      <c r="E257" s="146" t="s">
        <v>292</v>
      </c>
      <c r="F257" s="146"/>
      <c r="G257" s="147">
        <f>G258</f>
        <v>2114.34444</v>
      </c>
      <c r="H257" s="147">
        <f>H258</f>
        <v>2114.34444</v>
      </c>
      <c r="I257" s="249">
        <f t="shared" si="4"/>
        <v>100</v>
      </c>
    </row>
    <row r="258" spans="1:9" ht="13.5">
      <c r="A258" s="189"/>
      <c r="B258" s="203" t="s">
        <v>160</v>
      </c>
      <c r="C258" s="146" t="s">
        <v>221</v>
      </c>
      <c r="D258" s="146" t="s">
        <v>407</v>
      </c>
      <c r="E258" s="146" t="s">
        <v>292</v>
      </c>
      <c r="F258" s="146" t="s">
        <v>161</v>
      </c>
      <c r="G258" s="147">
        <v>2114.34444</v>
      </c>
      <c r="H258" s="147">
        <v>2114.34444</v>
      </c>
      <c r="I258" s="249">
        <f t="shared" si="4"/>
        <v>100</v>
      </c>
    </row>
    <row r="259" spans="1:9" ht="63.75">
      <c r="A259" s="178"/>
      <c r="B259" s="222" t="s">
        <v>542</v>
      </c>
      <c r="C259" s="146" t="s">
        <v>221</v>
      </c>
      <c r="D259" s="146" t="s">
        <v>407</v>
      </c>
      <c r="E259" s="146" t="s">
        <v>543</v>
      </c>
      <c r="F259" s="144"/>
      <c r="G259" s="147">
        <f>G261</f>
        <v>461.73078</v>
      </c>
      <c r="H259" s="147">
        <f>H260</f>
        <v>373.78134</v>
      </c>
      <c r="I259" s="249">
        <f t="shared" si="4"/>
        <v>80.95222501735752</v>
      </c>
    </row>
    <row r="260" spans="1:9" ht="12.75">
      <c r="A260" s="178"/>
      <c r="B260" s="223" t="s">
        <v>544</v>
      </c>
      <c r="C260" s="146"/>
      <c r="D260" s="146"/>
      <c r="E260" s="146"/>
      <c r="F260" s="144"/>
      <c r="G260" s="156">
        <v>461.73078</v>
      </c>
      <c r="H260" s="156">
        <f>H261</f>
        <v>373.78134</v>
      </c>
      <c r="I260" s="249">
        <f t="shared" si="4"/>
        <v>80.95222501735752</v>
      </c>
    </row>
    <row r="261" spans="1:9" ht="13.5">
      <c r="A261" s="189"/>
      <c r="B261" s="203" t="s">
        <v>160</v>
      </c>
      <c r="C261" s="146" t="s">
        <v>221</v>
      </c>
      <c r="D261" s="146" t="s">
        <v>407</v>
      </c>
      <c r="E261" s="146" t="s">
        <v>543</v>
      </c>
      <c r="F261" s="146" t="s">
        <v>161</v>
      </c>
      <c r="G261" s="147">
        <v>461.73078</v>
      </c>
      <c r="H261" s="147">
        <v>373.78134</v>
      </c>
      <c r="I261" s="249">
        <f t="shared" si="4"/>
        <v>80.95222501735752</v>
      </c>
    </row>
    <row r="262" spans="1:9" ht="12.75">
      <c r="A262" s="178"/>
      <c r="B262" s="210" t="s">
        <v>410</v>
      </c>
      <c r="C262" s="144" t="s">
        <v>221</v>
      </c>
      <c r="D262" s="144">
        <v>1006</v>
      </c>
      <c r="E262" s="144"/>
      <c r="F262" s="144"/>
      <c r="G262" s="145">
        <f>G263</f>
        <v>1101.3600000000001</v>
      </c>
      <c r="H262" s="145">
        <f>H263</f>
        <v>999.6735799999999</v>
      </c>
      <c r="I262" s="248">
        <f t="shared" si="4"/>
        <v>90.76719510423474</v>
      </c>
    </row>
    <row r="263" spans="1:9" ht="25.5">
      <c r="A263" s="178"/>
      <c r="B263" s="203" t="s">
        <v>545</v>
      </c>
      <c r="C263" s="146" t="s">
        <v>221</v>
      </c>
      <c r="D263" s="146" t="s">
        <v>223</v>
      </c>
      <c r="E263" s="146" t="s">
        <v>375</v>
      </c>
      <c r="F263" s="146"/>
      <c r="G263" s="147">
        <f>G264+G273</f>
        <v>1101.3600000000001</v>
      </c>
      <c r="H263" s="147">
        <f>H264+H273</f>
        <v>999.6735799999999</v>
      </c>
      <c r="I263" s="249">
        <f t="shared" si="4"/>
        <v>90.76719510423474</v>
      </c>
    </row>
    <row r="264" spans="1:9" ht="51">
      <c r="A264" s="178"/>
      <c r="B264" s="212" t="s">
        <v>209</v>
      </c>
      <c r="C264" s="146" t="s">
        <v>221</v>
      </c>
      <c r="D264" s="146">
        <v>1006</v>
      </c>
      <c r="E264" s="146" t="s">
        <v>199</v>
      </c>
      <c r="F264" s="146"/>
      <c r="G264" s="147">
        <f>G265+G267+G269+G271</f>
        <v>741.36</v>
      </c>
      <c r="H264" s="147">
        <f>H266+H267+H269+H271</f>
        <v>684.516</v>
      </c>
      <c r="I264" s="249">
        <f t="shared" si="4"/>
        <v>92.332470055034</v>
      </c>
    </row>
    <row r="265" spans="1:9" ht="63.75">
      <c r="A265" s="178"/>
      <c r="B265" s="212" t="s">
        <v>546</v>
      </c>
      <c r="C265" s="146" t="s">
        <v>221</v>
      </c>
      <c r="D265" s="146">
        <v>1006</v>
      </c>
      <c r="E265" s="146" t="s">
        <v>547</v>
      </c>
      <c r="F265" s="146"/>
      <c r="G265" s="147">
        <f>SUM(G266)</f>
        <v>41.36</v>
      </c>
      <c r="H265" s="147">
        <v>0</v>
      </c>
      <c r="I265" s="249">
        <f t="shared" si="4"/>
        <v>0</v>
      </c>
    </row>
    <row r="266" spans="1:9" ht="12.75">
      <c r="A266" s="178"/>
      <c r="B266" s="212" t="s">
        <v>160</v>
      </c>
      <c r="C266" s="146" t="s">
        <v>221</v>
      </c>
      <c r="D266" s="146">
        <v>1006</v>
      </c>
      <c r="E266" s="146" t="s">
        <v>547</v>
      </c>
      <c r="F266" s="146" t="s">
        <v>161</v>
      </c>
      <c r="G266" s="147">
        <v>41.36</v>
      </c>
      <c r="H266" s="147">
        <v>0</v>
      </c>
      <c r="I266" s="249">
        <f t="shared" si="4"/>
        <v>0</v>
      </c>
    </row>
    <row r="267" spans="1:9" ht="68.25" customHeight="1">
      <c r="A267" s="178"/>
      <c r="B267" s="212" t="s">
        <v>548</v>
      </c>
      <c r="C267" s="146" t="s">
        <v>221</v>
      </c>
      <c r="D267" s="146" t="s">
        <v>223</v>
      </c>
      <c r="E267" s="146" t="s">
        <v>549</v>
      </c>
      <c r="F267" s="146"/>
      <c r="G267" s="147">
        <f>SUM(G268)</f>
        <v>350</v>
      </c>
      <c r="H267" s="147">
        <f>H268</f>
        <v>337.356</v>
      </c>
      <c r="I267" s="249">
        <f t="shared" si="4"/>
        <v>96.38742857142857</v>
      </c>
    </row>
    <row r="268" spans="1:9" ht="12.75">
      <c r="A268" s="178"/>
      <c r="B268" s="212" t="s">
        <v>160</v>
      </c>
      <c r="C268" s="146" t="s">
        <v>221</v>
      </c>
      <c r="D268" s="146" t="s">
        <v>223</v>
      </c>
      <c r="E268" s="146" t="s">
        <v>549</v>
      </c>
      <c r="F268" s="146" t="s">
        <v>161</v>
      </c>
      <c r="G268" s="147">
        <v>350</v>
      </c>
      <c r="H268" s="147">
        <v>337.356</v>
      </c>
      <c r="I268" s="249">
        <f t="shared" si="4"/>
        <v>96.38742857142857</v>
      </c>
    </row>
    <row r="269" spans="1:9" ht="93" customHeight="1">
      <c r="A269" s="178"/>
      <c r="B269" s="212" t="s">
        <v>572</v>
      </c>
      <c r="C269" s="146" t="s">
        <v>221</v>
      </c>
      <c r="D269" s="146" t="s">
        <v>223</v>
      </c>
      <c r="E269" s="146" t="s">
        <v>573</v>
      </c>
      <c r="F269" s="146"/>
      <c r="G269" s="147">
        <f>SUM(G270)</f>
        <v>150</v>
      </c>
      <c r="H269" s="147">
        <f>H270</f>
        <v>150</v>
      </c>
      <c r="I269" s="249">
        <f t="shared" si="4"/>
        <v>100</v>
      </c>
    </row>
    <row r="270" spans="1:9" ht="12.75">
      <c r="A270" s="178"/>
      <c r="B270" s="212" t="s">
        <v>160</v>
      </c>
      <c r="C270" s="146" t="s">
        <v>221</v>
      </c>
      <c r="D270" s="146" t="s">
        <v>223</v>
      </c>
      <c r="E270" s="146" t="s">
        <v>573</v>
      </c>
      <c r="F270" s="146" t="s">
        <v>161</v>
      </c>
      <c r="G270" s="147">
        <v>150</v>
      </c>
      <c r="H270" s="147">
        <v>150</v>
      </c>
      <c r="I270" s="249">
        <f t="shared" si="4"/>
        <v>100</v>
      </c>
    </row>
    <row r="271" spans="1:9" ht="76.5">
      <c r="A271" s="178"/>
      <c r="B271" s="212" t="s">
        <v>244</v>
      </c>
      <c r="C271" s="146" t="s">
        <v>221</v>
      </c>
      <c r="D271" s="146" t="s">
        <v>223</v>
      </c>
      <c r="E271" s="146" t="s">
        <v>245</v>
      </c>
      <c r="F271" s="146"/>
      <c r="G271" s="147">
        <f>SUM(G272)</f>
        <v>200</v>
      </c>
      <c r="H271" s="147">
        <f>H272</f>
        <v>197.16</v>
      </c>
      <c r="I271" s="249">
        <f aca="true" t="shared" si="7" ref="I271:I334">H271/G271*100</f>
        <v>98.58</v>
      </c>
    </row>
    <row r="272" spans="1:9" ht="12.75">
      <c r="A272" s="178"/>
      <c r="B272" s="212" t="s">
        <v>160</v>
      </c>
      <c r="C272" s="146" t="s">
        <v>221</v>
      </c>
      <c r="D272" s="146" t="s">
        <v>223</v>
      </c>
      <c r="E272" s="146" t="s">
        <v>245</v>
      </c>
      <c r="F272" s="146" t="s">
        <v>161</v>
      </c>
      <c r="G272" s="147">
        <v>200</v>
      </c>
      <c r="H272" s="147">
        <v>197.16</v>
      </c>
      <c r="I272" s="249">
        <f t="shared" si="7"/>
        <v>98.58</v>
      </c>
    </row>
    <row r="273" spans="1:9" ht="42" customHeight="1">
      <c r="A273" s="178"/>
      <c r="B273" s="203" t="s">
        <v>112</v>
      </c>
      <c r="C273" s="146" t="s">
        <v>221</v>
      </c>
      <c r="D273" s="146" t="s">
        <v>223</v>
      </c>
      <c r="E273" s="146" t="s">
        <v>290</v>
      </c>
      <c r="F273" s="146"/>
      <c r="G273" s="147">
        <f>G274</f>
        <v>360</v>
      </c>
      <c r="H273" s="147">
        <f>H274</f>
        <v>315.15758</v>
      </c>
      <c r="I273" s="249">
        <f t="shared" si="7"/>
        <v>87.54377222222222</v>
      </c>
    </row>
    <row r="274" spans="1:9" ht="63.75">
      <c r="A274" s="178"/>
      <c r="B274" s="212" t="s">
        <v>246</v>
      </c>
      <c r="C274" s="146" t="s">
        <v>221</v>
      </c>
      <c r="D274" s="146" t="s">
        <v>223</v>
      </c>
      <c r="E274" s="146" t="s">
        <v>247</v>
      </c>
      <c r="F274" s="146"/>
      <c r="G274" s="147">
        <f>G275</f>
        <v>360</v>
      </c>
      <c r="H274" s="147">
        <f>H275</f>
        <v>315.15758</v>
      </c>
      <c r="I274" s="249">
        <f t="shared" si="7"/>
        <v>87.54377222222222</v>
      </c>
    </row>
    <row r="275" spans="1:9" ht="12.75">
      <c r="A275" s="178"/>
      <c r="B275" s="212" t="s">
        <v>160</v>
      </c>
      <c r="C275" s="146" t="s">
        <v>221</v>
      </c>
      <c r="D275" s="146" t="s">
        <v>223</v>
      </c>
      <c r="E275" s="146" t="s">
        <v>247</v>
      </c>
      <c r="F275" s="146" t="s">
        <v>161</v>
      </c>
      <c r="G275" s="147">
        <v>360</v>
      </c>
      <c r="H275" s="147">
        <v>315.15758</v>
      </c>
      <c r="I275" s="249">
        <f t="shared" si="7"/>
        <v>87.54377222222222</v>
      </c>
    </row>
    <row r="276" spans="1:9" ht="12.75">
      <c r="A276" s="178"/>
      <c r="B276" s="213" t="s">
        <v>248</v>
      </c>
      <c r="C276" s="144" t="s">
        <v>221</v>
      </c>
      <c r="D276" s="144" t="s">
        <v>254</v>
      </c>
      <c r="E276" s="144"/>
      <c r="F276" s="144"/>
      <c r="G276" s="145">
        <f>G277</f>
        <v>4168.932</v>
      </c>
      <c r="H276" s="145">
        <f>H277</f>
        <v>4143.21865</v>
      </c>
      <c r="I276" s="248">
        <f t="shared" si="7"/>
        <v>99.38321493370485</v>
      </c>
    </row>
    <row r="277" spans="1:9" ht="25.5">
      <c r="A277" s="178"/>
      <c r="B277" s="203" t="s">
        <v>95</v>
      </c>
      <c r="C277" s="146" t="s">
        <v>221</v>
      </c>
      <c r="D277" s="146" t="s">
        <v>254</v>
      </c>
      <c r="E277" s="146" t="s">
        <v>96</v>
      </c>
      <c r="F277" s="146"/>
      <c r="G277" s="147">
        <f>G278</f>
        <v>4168.932</v>
      </c>
      <c r="H277" s="147">
        <f>H278</f>
        <v>4143.21865</v>
      </c>
      <c r="I277" s="249">
        <f t="shared" si="7"/>
        <v>99.38321493370485</v>
      </c>
    </row>
    <row r="278" spans="1:9" ht="66.75" customHeight="1">
      <c r="A278" s="178"/>
      <c r="B278" s="203" t="s">
        <v>97</v>
      </c>
      <c r="C278" s="146" t="s">
        <v>221</v>
      </c>
      <c r="D278" s="146" t="s">
        <v>254</v>
      </c>
      <c r="E278" s="146" t="s">
        <v>98</v>
      </c>
      <c r="F278" s="146"/>
      <c r="G278" s="147">
        <f>G279+G280+G281</f>
        <v>4168.932</v>
      </c>
      <c r="H278" s="147">
        <f>H279+H280+H281</f>
        <v>4143.21865</v>
      </c>
      <c r="I278" s="249">
        <f t="shared" si="7"/>
        <v>99.38321493370485</v>
      </c>
    </row>
    <row r="279" spans="1:9" ht="25.5">
      <c r="A279" s="178"/>
      <c r="B279" s="212" t="s">
        <v>179</v>
      </c>
      <c r="C279" s="146" t="s">
        <v>221</v>
      </c>
      <c r="D279" s="146" t="s">
        <v>254</v>
      </c>
      <c r="E279" s="146" t="s">
        <v>98</v>
      </c>
      <c r="F279" s="146" t="s">
        <v>182</v>
      </c>
      <c r="G279" s="147">
        <v>876.218</v>
      </c>
      <c r="H279" s="147">
        <v>850.50467</v>
      </c>
      <c r="I279" s="249">
        <f t="shared" si="7"/>
        <v>97.0654186515228</v>
      </c>
    </row>
    <row r="280" spans="1:9" ht="25.5">
      <c r="A280" s="178"/>
      <c r="B280" s="203" t="s">
        <v>59</v>
      </c>
      <c r="C280" s="146" t="s">
        <v>221</v>
      </c>
      <c r="D280" s="146" t="s">
        <v>254</v>
      </c>
      <c r="E280" s="146" t="s">
        <v>98</v>
      </c>
      <c r="F280" s="146" t="s">
        <v>159</v>
      </c>
      <c r="G280" s="147">
        <v>112.25</v>
      </c>
      <c r="H280" s="147">
        <v>112.24998</v>
      </c>
      <c r="I280" s="249">
        <f t="shared" si="7"/>
        <v>99.99998218262806</v>
      </c>
    </row>
    <row r="281" spans="1:9" ht="12.75">
      <c r="A281" s="178"/>
      <c r="B281" s="212" t="s">
        <v>180</v>
      </c>
      <c r="C281" s="146" t="s">
        <v>221</v>
      </c>
      <c r="D281" s="146" t="s">
        <v>254</v>
      </c>
      <c r="E281" s="146" t="s">
        <v>98</v>
      </c>
      <c r="F281" s="146" t="s">
        <v>183</v>
      </c>
      <c r="G281" s="147">
        <v>3180.464</v>
      </c>
      <c r="H281" s="147">
        <v>3180.464</v>
      </c>
      <c r="I281" s="249">
        <f t="shared" si="7"/>
        <v>100</v>
      </c>
    </row>
    <row r="282" spans="1:9" ht="12.75">
      <c r="A282" s="178"/>
      <c r="B282" s="211" t="s">
        <v>99</v>
      </c>
      <c r="C282" s="144" t="s">
        <v>396</v>
      </c>
      <c r="D282" s="144" t="s">
        <v>6</v>
      </c>
      <c r="E282" s="144"/>
      <c r="F282" s="144"/>
      <c r="G282" s="145">
        <f>G283+G286</f>
        <v>216.01</v>
      </c>
      <c r="H282" s="145">
        <f>H283</f>
        <v>210.31</v>
      </c>
      <c r="I282" s="248">
        <f t="shared" si="7"/>
        <v>97.36123327623721</v>
      </c>
    </row>
    <row r="283" spans="1:9" ht="42" customHeight="1">
      <c r="A283" s="178"/>
      <c r="B283" s="203" t="s">
        <v>194</v>
      </c>
      <c r="C283" s="146" t="s">
        <v>221</v>
      </c>
      <c r="D283" s="146" t="s">
        <v>6</v>
      </c>
      <c r="E283" s="146" t="s">
        <v>195</v>
      </c>
      <c r="F283" s="144"/>
      <c r="G283" s="147">
        <f>G284</f>
        <v>210.31</v>
      </c>
      <c r="H283" s="147">
        <f>H284</f>
        <v>210.31</v>
      </c>
      <c r="I283" s="249">
        <f t="shared" si="7"/>
        <v>100</v>
      </c>
    </row>
    <row r="284" spans="1:9" ht="25.5">
      <c r="A284" s="178"/>
      <c r="B284" s="212" t="s">
        <v>179</v>
      </c>
      <c r="C284" s="146" t="s">
        <v>221</v>
      </c>
      <c r="D284" s="146" t="s">
        <v>6</v>
      </c>
      <c r="E284" s="146" t="s">
        <v>195</v>
      </c>
      <c r="F284" s="146" t="s">
        <v>182</v>
      </c>
      <c r="G284" s="147">
        <v>210.31</v>
      </c>
      <c r="H284" s="147">
        <v>210.31</v>
      </c>
      <c r="I284" s="249">
        <f t="shared" si="7"/>
        <v>100</v>
      </c>
    </row>
    <row r="285" spans="1:9" ht="12.75">
      <c r="A285" s="178"/>
      <c r="B285" s="212" t="s">
        <v>77</v>
      </c>
      <c r="C285" s="146" t="s">
        <v>221</v>
      </c>
      <c r="D285" s="146" t="s">
        <v>6</v>
      </c>
      <c r="E285" s="146" t="s">
        <v>78</v>
      </c>
      <c r="F285" s="146"/>
      <c r="G285" s="147">
        <f>G286</f>
        <v>5.7</v>
      </c>
      <c r="H285" s="147"/>
      <c r="I285" s="249">
        <f t="shared" si="7"/>
        <v>0</v>
      </c>
    </row>
    <row r="286" spans="1:9" ht="41.25" customHeight="1">
      <c r="A286" s="178"/>
      <c r="B286" s="212" t="s">
        <v>100</v>
      </c>
      <c r="C286" s="146" t="s">
        <v>221</v>
      </c>
      <c r="D286" s="146" t="s">
        <v>6</v>
      </c>
      <c r="E286" s="146" t="s">
        <v>101</v>
      </c>
      <c r="F286" s="146"/>
      <c r="G286" s="147">
        <f>G287</f>
        <v>5.7</v>
      </c>
      <c r="H286" s="147"/>
      <c r="I286" s="249">
        <f t="shared" si="7"/>
        <v>0</v>
      </c>
    </row>
    <row r="287" spans="1:9" ht="25.5">
      <c r="A287" s="178"/>
      <c r="B287" s="212" t="s">
        <v>179</v>
      </c>
      <c r="C287" s="146" t="s">
        <v>221</v>
      </c>
      <c r="D287" s="146" t="s">
        <v>6</v>
      </c>
      <c r="E287" s="146" t="s">
        <v>101</v>
      </c>
      <c r="F287" s="146" t="s">
        <v>182</v>
      </c>
      <c r="G287" s="147">
        <v>5.7</v>
      </c>
      <c r="H287" s="147"/>
      <c r="I287" s="249">
        <f t="shared" si="7"/>
        <v>0</v>
      </c>
    </row>
    <row r="288" spans="1:9" ht="12.75">
      <c r="A288" s="178" t="s">
        <v>411</v>
      </c>
      <c r="B288" s="210" t="s">
        <v>7</v>
      </c>
      <c r="C288" s="144" t="s">
        <v>8</v>
      </c>
      <c r="D288" s="144"/>
      <c r="E288" s="144"/>
      <c r="F288" s="144"/>
      <c r="G288" s="145">
        <f aca="true" t="shared" si="8" ref="G288:H290">G289</f>
        <v>4197.2789999999995</v>
      </c>
      <c r="H288" s="145">
        <f t="shared" si="8"/>
        <v>4041.05844</v>
      </c>
      <c r="I288" s="248">
        <f t="shared" si="7"/>
        <v>96.27805156626472</v>
      </c>
    </row>
    <row r="289" spans="1:9" ht="38.25">
      <c r="A289" s="178"/>
      <c r="B289" s="210" t="s">
        <v>371</v>
      </c>
      <c r="C289" s="144" t="s">
        <v>8</v>
      </c>
      <c r="D289" s="144" t="s">
        <v>9</v>
      </c>
      <c r="E289" s="144"/>
      <c r="F289" s="144"/>
      <c r="G289" s="147">
        <f t="shared" si="8"/>
        <v>4197.2789999999995</v>
      </c>
      <c r="H289" s="147">
        <f t="shared" si="8"/>
        <v>4041.05844</v>
      </c>
      <c r="I289" s="249">
        <f t="shared" si="7"/>
        <v>96.27805156626472</v>
      </c>
    </row>
    <row r="290" spans="1:9" ht="12.75">
      <c r="A290" s="178"/>
      <c r="B290" s="214" t="s">
        <v>77</v>
      </c>
      <c r="C290" s="146" t="s">
        <v>8</v>
      </c>
      <c r="D290" s="146" t="s">
        <v>9</v>
      </c>
      <c r="E290" s="146" t="s">
        <v>78</v>
      </c>
      <c r="F290" s="146"/>
      <c r="G290" s="147">
        <f t="shared" si="8"/>
        <v>4197.2789999999995</v>
      </c>
      <c r="H290" s="147">
        <f t="shared" si="8"/>
        <v>4041.05844</v>
      </c>
      <c r="I290" s="249">
        <f t="shared" si="7"/>
        <v>96.27805156626472</v>
      </c>
    </row>
    <row r="291" spans="1:9" ht="57.75" customHeight="1">
      <c r="A291" s="178"/>
      <c r="B291" s="214" t="s">
        <v>360</v>
      </c>
      <c r="C291" s="146" t="s">
        <v>8</v>
      </c>
      <c r="D291" s="146" t="s">
        <v>9</v>
      </c>
      <c r="E291" s="146" t="s">
        <v>79</v>
      </c>
      <c r="F291" s="146"/>
      <c r="G291" s="147">
        <f>G292+G293+G294</f>
        <v>4197.2789999999995</v>
      </c>
      <c r="H291" s="147">
        <f>H292+H293+H294</f>
        <v>4041.05844</v>
      </c>
      <c r="I291" s="249">
        <f t="shared" si="7"/>
        <v>96.27805156626472</v>
      </c>
    </row>
    <row r="292" spans="1:9" ht="55.5" customHeight="1">
      <c r="A292" s="178"/>
      <c r="B292" s="212" t="s">
        <v>178</v>
      </c>
      <c r="C292" s="146" t="s">
        <v>8</v>
      </c>
      <c r="D292" s="146" t="s">
        <v>9</v>
      </c>
      <c r="E292" s="146" t="s">
        <v>79</v>
      </c>
      <c r="F292" s="146" t="s">
        <v>181</v>
      </c>
      <c r="G292" s="147">
        <v>4075.449</v>
      </c>
      <c r="H292" s="147">
        <v>3928.65049</v>
      </c>
      <c r="I292" s="249">
        <f t="shared" si="7"/>
        <v>96.39797946189486</v>
      </c>
    </row>
    <row r="293" spans="1:9" ht="25.5">
      <c r="A293" s="178"/>
      <c r="B293" s="212" t="s">
        <v>179</v>
      </c>
      <c r="C293" s="146" t="s">
        <v>8</v>
      </c>
      <c r="D293" s="146" t="s">
        <v>9</v>
      </c>
      <c r="E293" s="146" t="s">
        <v>79</v>
      </c>
      <c r="F293" s="146" t="s">
        <v>182</v>
      </c>
      <c r="G293" s="147">
        <v>119.859</v>
      </c>
      <c r="H293" s="147">
        <v>112.40795</v>
      </c>
      <c r="I293" s="249">
        <f t="shared" si="7"/>
        <v>93.78348726420211</v>
      </c>
    </row>
    <row r="294" spans="1:9" ht="13.5" customHeight="1">
      <c r="A294" s="178"/>
      <c r="B294" s="212" t="s">
        <v>180</v>
      </c>
      <c r="C294" s="146" t="s">
        <v>8</v>
      </c>
      <c r="D294" s="146" t="s">
        <v>9</v>
      </c>
      <c r="E294" s="146" t="s">
        <v>79</v>
      </c>
      <c r="F294" s="146" t="s">
        <v>183</v>
      </c>
      <c r="G294" s="147">
        <v>1.971</v>
      </c>
      <c r="H294" s="147"/>
      <c r="I294" s="249">
        <f t="shared" si="7"/>
        <v>0</v>
      </c>
    </row>
    <row r="295" spans="1:9" ht="25.5">
      <c r="A295" s="178" t="s">
        <v>372</v>
      </c>
      <c r="B295" s="210" t="s">
        <v>10</v>
      </c>
      <c r="C295" s="144" t="s">
        <v>373</v>
      </c>
      <c r="D295" s="144"/>
      <c r="E295" s="144"/>
      <c r="F295" s="144"/>
      <c r="G295" s="145">
        <f>SUM(G296+G302+G310+G325+G314)+G320</f>
        <v>26276.15518</v>
      </c>
      <c r="H295" s="145">
        <f>H296+H302+H310+H314+H320+H325</f>
        <v>23529.674339999998</v>
      </c>
      <c r="I295" s="248">
        <f t="shared" si="7"/>
        <v>89.54763046120813</v>
      </c>
    </row>
    <row r="296" spans="1:9" ht="38.25">
      <c r="A296" s="178"/>
      <c r="B296" s="210" t="s">
        <v>222</v>
      </c>
      <c r="C296" s="144" t="s">
        <v>373</v>
      </c>
      <c r="D296" s="144" t="s">
        <v>489</v>
      </c>
      <c r="E296" s="144"/>
      <c r="F296" s="144"/>
      <c r="G296" s="145">
        <f>G298</f>
        <v>4276.953</v>
      </c>
      <c r="H296" s="145">
        <f>H297</f>
        <v>4220.41603</v>
      </c>
      <c r="I296" s="248">
        <f t="shared" si="7"/>
        <v>98.67810167659079</v>
      </c>
    </row>
    <row r="297" spans="1:9" ht="12.75">
      <c r="A297" s="178"/>
      <c r="B297" s="203" t="s">
        <v>77</v>
      </c>
      <c r="C297" s="146" t="s">
        <v>373</v>
      </c>
      <c r="D297" s="146" t="s">
        <v>489</v>
      </c>
      <c r="E297" s="146" t="s">
        <v>78</v>
      </c>
      <c r="F297" s="146"/>
      <c r="G297" s="147">
        <f>G298</f>
        <v>4276.953</v>
      </c>
      <c r="H297" s="147">
        <f>H298</f>
        <v>4220.41603</v>
      </c>
      <c r="I297" s="249">
        <f t="shared" si="7"/>
        <v>98.67810167659079</v>
      </c>
    </row>
    <row r="298" spans="1:9" ht="53.25" customHeight="1">
      <c r="A298" s="178"/>
      <c r="B298" s="214" t="s">
        <v>360</v>
      </c>
      <c r="C298" s="146" t="s">
        <v>373</v>
      </c>
      <c r="D298" s="146" t="s">
        <v>489</v>
      </c>
      <c r="E298" s="146" t="s">
        <v>79</v>
      </c>
      <c r="F298" s="146"/>
      <c r="G298" s="147">
        <f>G299+G300+G301</f>
        <v>4276.953</v>
      </c>
      <c r="H298" s="147">
        <f>H299+H300+H301</f>
        <v>4220.41603</v>
      </c>
      <c r="I298" s="249">
        <f t="shared" si="7"/>
        <v>98.67810167659079</v>
      </c>
    </row>
    <row r="299" spans="1:9" ht="54.75" customHeight="1">
      <c r="A299" s="178"/>
      <c r="B299" s="212" t="s">
        <v>178</v>
      </c>
      <c r="C299" s="146" t="s">
        <v>373</v>
      </c>
      <c r="D299" s="146" t="s">
        <v>489</v>
      </c>
      <c r="E299" s="146" t="s">
        <v>79</v>
      </c>
      <c r="F299" s="146" t="s">
        <v>181</v>
      </c>
      <c r="G299" s="147">
        <v>3877.353</v>
      </c>
      <c r="H299" s="147">
        <v>3865.71542</v>
      </c>
      <c r="I299" s="249">
        <f t="shared" si="7"/>
        <v>99.6998576090441</v>
      </c>
    </row>
    <row r="300" spans="1:9" ht="25.5">
      <c r="A300" s="178"/>
      <c r="B300" s="212" t="s">
        <v>179</v>
      </c>
      <c r="C300" s="146" t="s">
        <v>373</v>
      </c>
      <c r="D300" s="146" t="s">
        <v>489</v>
      </c>
      <c r="E300" s="146" t="s">
        <v>79</v>
      </c>
      <c r="F300" s="146" t="s">
        <v>182</v>
      </c>
      <c r="G300" s="147">
        <v>249.6</v>
      </c>
      <c r="H300" s="147">
        <v>231.21044</v>
      </c>
      <c r="I300" s="249">
        <f t="shared" si="7"/>
        <v>92.63238782051283</v>
      </c>
    </row>
    <row r="301" spans="1:9" ht="13.5">
      <c r="A301" s="189"/>
      <c r="B301" s="212" t="s">
        <v>180</v>
      </c>
      <c r="C301" s="146" t="s">
        <v>373</v>
      </c>
      <c r="D301" s="146" t="s">
        <v>489</v>
      </c>
      <c r="E301" s="146" t="s">
        <v>79</v>
      </c>
      <c r="F301" s="146" t="s">
        <v>183</v>
      </c>
      <c r="G301" s="147">
        <v>150</v>
      </c>
      <c r="H301" s="147">
        <v>123.49017</v>
      </c>
      <c r="I301" s="249">
        <f t="shared" si="7"/>
        <v>82.32678</v>
      </c>
    </row>
    <row r="302" spans="1:9" ht="12.75">
      <c r="A302" s="178"/>
      <c r="B302" s="213" t="s">
        <v>491</v>
      </c>
      <c r="C302" s="144" t="s">
        <v>373</v>
      </c>
      <c r="D302" s="144" t="s">
        <v>252</v>
      </c>
      <c r="E302" s="144"/>
      <c r="F302" s="144"/>
      <c r="G302" s="145">
        <f>G303</f>
        <v>5858.241</v>
      </c>
      <c r="H302" s="145">
        <f>H303</f>
        <v>5541.700849999999</v>
      </c>
      <c r="I302" s="248">
        <f t="shared" si="7"/>
        <v>94.59666903427154</v>
      </c>
    </row>
    <row r="303" spans="1:9" ht="12.75">
      <c r="A303" s="193"/>
      <c r="B303" s="203" t="s">
        <v>77</v>
      </c>
      <c r="C303" s="146" t="s">
        <v>373</v>
      </c>
      <c r="D303" s="146" t="s">
        <v>252</v>
      </c>
      <c r="E303" s="146" t="s">
        <v>78</v>
      </c>
      <c r="F303" s="146"/>
      <c r="G303" s="147">
        <f>G304+G307</f>
        <v>5858.241</v>
      </c>
      <c r="H303" s="147">
        <f>H304+H307</f>
        <v>5541.700849999999</v>
      </c>
      <c r="I303" s="249">
        <f t="shared" si="7"/>
        <v>94.59666903427154</v>
      </c>
    </row>
    <row r="304" spans="1:9" ht="42" customHeight="1">
      <c r="A304" s="178"/>
      <c r="B304" s="203" t="s">
        <v>119</v>
      </c>
      <c r="C304" s="146" t="s">
        <v>373</v>
      </c>
      <c r="D304" s="146" t="s">
        <v>252</v>
      </c>
      <c r="E304" s="146" t="s">
        <v>120</v>
      </c>
      <c r="F304" s="146"/>
      <c r="G304" s="147">
        <f>G305+G306</f>
        <v>2911.43599</v>
      </c>
      <c r="H304" s="147">
        <f>H305+H306</f>
        <v>2826.5867599999997</v>
      </c>
      <c r="I304" s="249">
        <f t="shared" si="7"/>
        <v>97.08565703345585</v>
      </c>
    </row>
    <row r="305" spans="1:9" ht="25.5">
      <c r="A305" s="178"/>
      <c r="B305" s="212" t="s">
        <v>179</v>
      </c>
      <c r="C305" s="146" t="s">
        <v>373</v>
      </c>
      <c r="D305" s="146" t="s">
        <v>252</v>
      </c>
      <c r="E305" s="146" t="s">
        <v>120</v>
      </c>
      <c r="F305" s="146" t="s">
        <v>182</v>
      </c>
      <c r="G305" s="151">
        <v>2861.43599</v>
      </c>
      <c r="H305" s="147">
        <v>2804.04501</v>
      </c>
      <c r="I305" s="249">
        <f t="shared" si="7"/>
        <v>97.99432941360327</v>
      </c>
    </row>
    <row r="306" spans="1:9" ht="12.75">
      <c r="A306" s="178"/>
      <c r="B306" s="212" t="s">
        <v>180</v>
      </c>
      <c r="C306" s="146" t="s">
        <v>373</v>
      </c>
      <c r="D306" s="146" t="s">
        <v>252</v>
      </c>
      <c r="E306" s="146" t="s">
        <v>120</v>
      </c>
      <c r="F306" s="146" t="s">
        <v>183</v>
      </c>
      <c r="G306" s="151">
        <v>50</v>
      </c>
      <c r="H306" s="147">
        <v>22.54175</v>
      </c>
      <c r="I306" s="249">
        <f t="shared" si="7"/>
        <v>45.0835</v>
      </c>
    </row>
    <row r="307" spans="1:9" ht="25.5">
      <c r="A307" s="178"/>
      <c r="B307" s="203" t="s">
        <v>463</v>
      </c>
      <c r="C307" s="146" t="s">
        <v>373</v>
      </c>
      <c r="D307" s="146" t="s">
        <v>252</v>
      </c>
      <c r="E307" s="146" t="s">
        <v>464</v>
      </c>
      <c r="F307" s="146"/>
      <c r="G307" s="151">
        <f>G308+G309</f>
        <v>2946.80501</v>
      </c>
      <c r="H307" s="147">
        <f>H308+H309</f>
        <v>2715.11409</v>
      </c>
      <c r="I307" s="249">
        <f t="shared" si="7"/>
        <v>92.13755510752306</v>
      </c>
    </row>
    <row r="308" spans="1:9" ht="55.5" customHeight="1">
      <c r="A308" s="178"/>
      <c r="B308" s="212" t="s">
        <v>178</v>
      </c>
      <c r="C308" s="146" t="s">
        <v>373</v>
      </c>
      <c r="D308" s="146" t="s">
        <v>252</v>
      </c>
      <c r="E308" s="146" t="s">
        <v>464</v>
      </c>
      <c r="F308" s="146" t="s">
        <v>181</v>
      </c>
      <c r="G308" s="151">
        <v>2707.741</v>
      </c>
      <c r="H308" s="147">
        <v>2477.58008</v>
      </c>
      <c r="I308" s="249">
        <f t="shared" si="7"/>
        <v>91.49989160706286</v>
      </c>
    </row>
    <row r="309" spans="1:9" ht="25.5">
      <c r="A309" s="178"/>
      <c r="B309" s="212" t="s">
        <v>179</v>
      </c>
      <c r="C309" s="146" t="s">
        <v>373</v>
      </c>
      <c r="D309" s="146" t="s">
        <v>252</v>
      </c>
      <c r="E309" s="146" t="s">
        <v>464</v>
      </c>
      <c r="F309" s="146" t="s">
        <v>182</v>
      </c>
      <c r="G309" s="151">
        <v>239.06401</v>
      </c>
      <c r="H309" s="147">
        <v>237.53401</v>
      </c>
      <c r="I309" s="249">
        <f t="shared" si="7"/>
        <v>99.36000404243198</v>
      </c>
    </row>
    <row r="310" spans="1:9" ht="12.75">
      <c r="A310" s="178"/>
      <c r="B310" s="211" t="s">
        <v>11</v>
      </c>
      <c r="C310" s="144" t="s">
        <v>373</v>
      </c>
      <c r="D310" s="144" t="s">
        <v>595</v>
      </c>
      <c r="E310" s="144"/>
      <c r="F310" s="144"/>
      <c r="G310" s="149">
        <f>G312</f>
        <v>1800</v>
      </c>
      <c r="H310" s="145">
        <f>H311</f>
        <v>1193.15521</v>
      </c>
      <c r="I310" s="248">
        <f t="shared" si="7"/>
        <v>66.28640055555555</v>
      </c>
    </row>
    <row r="311" spans="1:9" ht="12.75">
      <c r="A311" s="178"/>
      <c r="B311" s="212" t="s">
        <v>77</v>
      </c>
      <c r="C311" s="146" t="s">
        <v>373</v>
      </c>
      <c r="D311" s="146" t="s">
        <v>595</v>
      </c>
      <c r="E311" s="146" t="s">
        <v>78</v>
      </c>
      <c r="F311" s="146"/>
      <c r="G311" s="151">
        <f>G312</f>
        <v>1800</v>
      </c>
      <c r="H311" s="147">
        <f>H312</f>
        <v>1193.15521</v>
      </c>
      <c r="I311" s="249">
        <f t="shared" si="7"/>
        <v>66.28640055555555</v>
      </c>
    </row>
    <row r="312" spans="1:9" ht="25.5">
      <c r="A312" s="178"/>
      <c r="B312" s="212" t="s">
        <v>102</v>
      </c>
      <c r="C312" s="146" t="s">
        <v>373</v>
      </c>
      <c r="D312" s="146" t="s">
        <v>595</v>
      </c>
      <c r="E312" s="146" t="s">
        <v>443</v>
      </c>
      <c r="F312" s="146"/>
      <c r="G312" s="151">
        <f>G313</f>
        <v>1800</v>
      </c>
      <c r="H312" s="147">
        <f>H313</f>
        <v>1193.15521</v>
      </c>
      <c r="I312" s="249">
        <f t="shared" si="7"/>
        <v>66.28640055555555</v>
      </c>
    </row>
    <row r="313" spans="1:9" ht="25.5">
      <c r="A313" s="178"/>
      <c r="B313" s="212" t="s">
        <v>179</v>
      </c>
      <c r="C313" s="146" t="s">
        <v>373</v>
      </c>
      <c r="D313" s="146" t="s">
        <v>595</v>
      </c>
      <c r="E313" s="146" t="s">
        <v>443</v>
      </c>
      <c r="F313" s="146" t="s">
        <v>182</v>
      </c>
      <c r="G313" s="151">
        <v>1800</v>
      </c>
      <c r="H313" s="147">
        <v>1193.15521</v>
      </c>
      <c r="I313" s="249">
        <f t="shared" si="7"/>
        <v>66.28640055555555</v>
      </c>
    </row>
    <row r="314" spans="1:9" ht="12.75">
      <c r="A314" s="178"/>
      <c r="B314" s="211" t="s">
        <v>12</v>
      </c>
      <c r="C314" s="144" t="s">
        <v>373</v>
      </c>
      <c r="D314" s="144" t="s">
        <v>44</v>
      </c>
      <c r="E314" s="144"/>
      <c r="F314" s="144"/>
      <c r="G314" s="149">
        <f>G315+G317</f>
        <v>5033.12311</v>
      </c>
      <c r="H314" s="145">
        <f>H315+H317</f>
        <v>3866.56418</v>
      </c>
      <c r="I314" s="248">
        <f t="shared" si="7"/>
        <v>76.82236447421211</v>
      </c>
    </row>
    <row r="315" spans="1:9" ht="81" customHeight="1">
      <c r="A315" s="178"/>
      <c r="B315" s="203" t="s">
        <v>156</v>
      </c>
      <c r="C315" s="146" t="s">
        <v>373</v>
      </c>
      <c r="D315" s="146" t="s">
        <v>44</v>
      </c>
      <c r="E315" s="146" t="s">
        <v>13</v>
      </c>
      <c r="F315" s="144"/>
      <c r="G315" s="151">
        <f>G316</f>
        <v>1390.23018</v>
      </c>
      <c r="H315" s="147">
        <f>H316</f>
        <v>1390.23018</v>
      </c>
      <c r="I315" s="249">
        <f t="shared" si="7"/>
        <v>100</v>
      </c>
    </row>
    <row r="316" spans="1:9" ht="25.5">
      <c r="A316" s="178"/>
      <c r="B316" s="212" t="s">
        <v>179</v>
      </c>
      <c r="C316" s="146" t="s">
        <v>373</v>
      </c>
      <c r="D316" s="146" t="s">
        <v>44</v>
      </c>
      <c r="E316" s="146" t="s">
        <v>352</v>
      </c>
      <c r="F316" s="146" t="s">
        <v>182</v>
      </c>
      <c r="G316" s="151">
        <v>1390.23018</v>
      </c>
      <c r="H316" s="147">
        <v>1390.23018</v>
      </c>
      <c r="I316" s="249">
        <f t="shared" si="7"/>
        <v>100</v>
      </c>
    </row>
    <row r="317" spans="1:9" ht="12.75">
      <c r="A317" s="178"/>
      <c r="B317" s="212" t="s">
        <v>77</v>
      </c>
      <c r="C317" s="146" t="s">
        <v>373</v>
      </c>
      <c r="D317" s="146" t="s">
        <v>44</v>
      </c>
      <c r="E317" s="146" t="s">
        <v>78</v>
      </c>
      <c r="F317" s="146"/>
      <c r="G317" s="151">
        <f>G318</f>
        <v>3642.89293</v>
      </c>
      <c r="H317" s="147">
        <f>H318</f>
        <v>2476.334</v>
      </c>
      <c r="I317" s="249">
        <f t="shared" si="7"/>
        <v>67.97712827645472</v>
      </c>
    </row>
    <row r="318" spans="1:9" ht="25.5">
      <c r="A318" s="178"/>
      <c r="B318" s="212" t="s">
        <v>476</v>
      </c>
      <c r="C318" s="146" t="s">
        <v>373</v>
      </c>
      <c r="D318" s="146" t="s">
        <v>44</v>
      </c>
      <c r="E318" s="146" t="s">
        <v>444</v>
      </c>
      <c r="F318" s="146"/>
      <c r="G318" s="151">
        <f>G319</f>
        <v>3642.89293</v>
      </c>
      <c r="H318" s="147">
        <f>H319</f>
        <v>2476.334</v>
      </c>
      <c r="I318" s="249">
        <f t="shared" si="7"/>
        <v>67.97712827645472</v>
      </c>
    </row>
    <row r="319" spans="1:9" ht="25.5">
      <c r="A319" s="178"/>
      <c r="B319" s="212" t="s">
        <v>179</v>
      </c>
      <c r="C319" s="146" t="s">
        <v>373</v>
      </c>
      <c r="D319" s="146" t="s">
        <v>44</v>
      </c>
      <c r="E319" s="146" t="s">
        <v>444</v>
      </c>
      <c r="F319" s="146" t="s">
        <v>182</v>
      </c>
      <c r="G319" s="151">
        <v>3642.89293</v>
      </c>
      <c r="H319" s="147">
        <v>2476.334</v>
      </c>
      <c r="I319" s="249">
        <f t="shared" si="7"/>
        <v>67.97712827645472</v>
      </c>
    </row>
    <row r="320" spans="1:9" ht="12.75">
      <c r="A320" s="178"/>
      <c r="B320" s="213" t="s">
        <v>45</v>
      </c>
      <c r="C320" s="144" t="s">
        <v>373</v>
      </c>
      <c r="D320" s="144" t="s">
        <v>46</v>
      </c>
      <c r="E320" s="144"/>
      <c r="F320" s="146"/>
      <c r="G320" s="149">
        <f>G321+G323</f>
        <v>5264.238069999999</v>
      </c>
      <c r="H320" s="145">
        <f>H321+H323</f>
        <v>4664.23807</v>
      </c>
      <c r="I320" s="248">
        <f t="shared" si="7"/>
        <v>88.60233917954248</v>
      </c>
    </row>
    <row r="321" spans="1:9" ht="80.25" customHeight="1">
      <c r="A321" s="178"/>
      <c r="B321" s="203" t="s">
        <v>14</v>
      </c>
      <c r="C321" s="146" t="s">
        <v>373</v>
      </c>
      <c r="D321" s="146" t="s">
        <v>46</v>
      </c>
      <c r="E321" s="146" t="s">
        <v>240</v>
      </c>
      <c r="F321" s="146"/>
      <c r="G321" s="151">
        <f>G322</f>
        <v>667.55207</v>
      </c>
      <c r="H321" s="147">
        <f>H322</f>
        <v>613.00707</v>
      </c>
      <c r="I321" s="249">
        <f t="shared" si="7"/>
        <v>91.82910181073966</v>
      </c>
    </row>
    <row r="322" spans="1:9" ht="25.5">
      <c r="A322" s="178"/>
      <c r="B322" s="212" t="s">
        <v>179</v>
      </c>
      <c r="C322" s="146" t="s">
        <v>373</v>
      </c>
      <c r="D322" s="146" t="s">
        <v>46</v>
      </c>
      <c r="E322" s="146" t="s">
        <v>240</v>
      </c>
      <c r="F322" s="146" t="s">
        <v>182</v>
      </c>
      <c r="G322" s="151">
        <v>667.55207</v>
      </c>
      <c r="H322" s="147">
        <v>613.00707</v>
      </c>
      <c r="I322" s="249">
        <f t="shared" si="7"/>
        <v>91.82910181073966</v>
      </c>
    </row>
    <row r="323" spans="1:9" ht="81.75" customHeight="1">
      <c r="A323" s="178"/>
      <c r="B323" s="203" t="s">
        <v>154</v>
      </c>
      <c r="C323" s="146" t="s">
        <v>373</v>
      </c>
      <c r="D323" s="146" t="s">
        <v>46</v>
      </c>
      <c r="E323" s="146" t="s">
        <v>71</v>
      </c>
      <c r="F323" s="146"/>
      <c r="G323" s="151">
        <f>G324</f>
        <v>4596.686</v>
      </c>
      <c r="H323" s="147">
        <f>H324</f>
        <v>4051.231</v>
      </c>
      <c r="I323" s="249">
        <f t="shared" si="7"/>
        <v>88.13373373774064</v>
      </c>
    </row>
    <row r="324" spans="1:9" ht="25.5">
      <c r="A324" s="178"/>
      <c r="B324" s="212" t="s">
        <v>179</v>
      </c>
      <c r="C324" s="146" t="s">
        <v>373</v>
      </c>
      <c r="D324" s="146" t="s">
        <v>46</v>
      </c>
      <c r="E324" s="146" t="s">
        <v>71</v>
      </c>
      <c r="F324" s="146" t="s">
        <v>182</v>
      </c>
      <c r="G324" s="151">
        <v>4596.686</v>
      </c>
      <c r="H324" s="147">
        <v>4051.231</v>
      </c>
      <c r="I324" s="249">
        <f t="shared" si="7"/>
        <v>88.13373373774064</v>
      </c>
    </row>
    <row r="325" spans="1:9" ht="12.75">
      <c r="A325" s="178"/>
      <c r="B325" s="213" t="s">
        <v>15</v>
      </c>
      <c r="C325" s="144" t="s">
        <v>373</v>
      </c>
      <c r="D325" s="144" t="s">
        <v>407</v>
      </c>
      <c r="E325" s="144"/>
      <c r="F325" s="144"/>
      <c r="G325" s="149">
        <f>G326</f>
        <v>4043.6</v>
      </c>
      <c r="H325" s="145">
        <f>H326</f>
        <v>4043.6</v>
      </c>
      <c r="I325" s="248">
        <f t="shared" si="7"/>
        <v>100</v>
      </c>
    </row>
    <row r="326" spans="1:9" ht="25.5">
      <c r="A326" s="178"/>
      <c r="B326" s="214" t="s">
        <v>289</v>
      </c>
      <c r="C326" s="146" t="s">
        <v>373</v>
      </c>
      <c r="D326" s="146" t="s">
        <v>407</v>
      </c>
      <c r="E326" s="146" t="s">
        <v>375</v>
      </c>
      <c r="F326" s="144"/>
      <c r="G326" s="147">
        <f>G327</f>
        <v>4043.6</v>
      </c>
      <c r="H326" s="147">
        <f>H327</f>
        <v>4043.6</v>
      </c>
      <c r="I326" s="249">
        <f t="shared" si="7"/>
        <v>100</v>
      </c>
    </row>
    <row r="327" spans="1:9" ht="51">
      <c r="A327" s="178"/>
      <c r="B327" s="215" t="s">
        <v>103</v>
      </c>
      <c r="C327" s="146" t="s">
        <v>373</v>
      </c>
      <c r="D327" s="146" t="s">
        <v>407</v>
      </c>
      <c r="E327" s="146" t="s">
        <v>104</v>
      </c>
      <c r="F327" s="144"/>
      <c r="G327" s="147">
        <f>G328+G330</f>
        <v>4043.6</v>
      </c>
      <c r="H327" s="147">
        <f>H328+H330</f>
        <v>4043.6</v>
      </c>
      <c r="I327" s="249">
        <f t="shared" si="7"/>
        <v>100</v>
      </c>
    </row>
    <row r="328" spans="1:9" ht="96.75" customHeight="1">
      <c r="A328" s="178"/>
      <c r="B328" s="224" t="s">
        <v>72</v>
      </c>
      <c r="C328" s="146" t="s">
        <v>373</v>
      </c>
      <c r="D328" s="146" t="s">
        <v>407</v>
      </c>
      <c r="E328" s="146" t="s">
        <v>105</v>
      </c>
      <c r="F328" s="144"/>
      <c r="G328" s="147">
        <f>G329</f>
        <v>3623.1</v>
      </c>
      <c r="H328" s="147">
        <f>H329</f>
        <v>3623.1</v>
      </c>
      <c r="I328" s="249">
        <f t="shared" si="7"/>
        <v>100</v>
      </c>
    </row>
    <row r="329" spans="1:9" ht="12.75">
      <c r="A329" s="178"/>
      <c r="B329" s="203" t="s">
        <v>160</v>
      </c>
      <c r="C329" s="146" t="s">
        <v>373</v>
      </c>
      <c r="D329" s="146" t="s">
        <v>407</v>
      </c>
      <c r="E329" s="146" t="s">
        <v>105</v>
      </c>
      <c r="F329" s="146" t="s">
        <v>161</v>
      </c>
      <c r="G329" s="147">
        <v>3623.1</v>
      </c>
      <c r="H329" s="147">
        <v>3623.1</v>
      </c>
      <c r="I329" s="249">
        <f t="shared" si="7"/>
        <v>100</v>
      </c>
    </row>
    <row r="330" spans="1:9" ht="18" customHeight="1">
      <c r="A330" s="178"/>
      <c r="B330" s="203" t="s">
        <v>394</v>
      </c>
      <c r="C330" s="146" t="s">
        <v>373</v>
      </c>
      <c r="D330" s="146" t="s">
        <v>407</v>
      </c>
      <c r="E330" s="146" t="s">
        <v>106</v>
      </c>
      <c r="F330" s="146" t="s">
        <v>161</v>
      </c>
      <c r="G330" s="147">
        <v>420.5</v>
      </c>
      <c r="H330" s="147">
        <v>420.5</v>
      </c>
      <c r="I330" s="249">
        <f t="shared" si="7"/>
        <v>100</v>
      </c>
    </row>
    <row r="331" spans="1:9" ht="22.5" customHeight="1">
      <c r="A331" s="178" t="s">
        <v>374</v>
      </c>
      <c r="B331" s="211" t="s">
        <v>16</v>
      </c>
      <c r="C331" s="144" t="s">
        <v>17</v>
      </c>
      <c r="D331" s="144"/>
      <c r="E331" s="144"/>
      <c r="F331" s="144"/>
      <c r="G331" s="149">
        <f>G332</f>
        <v>4845.958</v>
      </c>
      <c r="H331" s="145">
        <f>H332</f>
        <v>4830.860699999999</v>
      </c>
      <c r="I331" s="248">
        <f t="shared" si="7"/>
        <v>99.68845582235751</v>
      </c>
    </row>
    <row r="332" spans="1:9" ht="25.5">
      <c r="A332" s="178"/>
      <c r="B332" s="212" t="s">
        <v>219</v>
      </c>
      <c r="C332" s="146" t="s">
        <v>17</v>
      </c>
      <c r="D332" s="146" t="s">
        <v>581</v>
      </c>
      <c r="E332" s="146"/>
      <c r="F332" s="146"/>
      <c r="G332" s="151">
        <f>G334</f>
        <v>4845.958</v>
      </c>
      <c r="H332" s="147">
        <f>H334</f>
        <v>4830.860699999999</v>
      </c>
      <c r="I332" s="249">
        <f t="shared" si="7"/>
        <v>99.68845582235751</v>
      </c>
    </row>
    <row r="333" spans="1:9" ht="12.75">
      <c r="A333" s="178"/>
      <c r="B333" s="212" t="s">
        <v>77</v>
      </c>
      <c r="C333" s="146" t="s">
        <v>17</v>
      </c>
      <c r="D333" s="146" t="s">
        <v>581</v>
      </c>
      <c r="E333" s="146" t="s">
        <v>78</v>
      </c>
      <c r="F333" s="146"/>
      <c r="G333" s="151">
        <f>G332</f>
        <v>4845.958</v>
      </c>
      <c r="H333" s="147">
        <f>H332</f>
        <v>4830.860699999999</v>
      </c>
      <c r="I333" s="249">
        <f t="shared" si="7"/>
        <v>99.68845582235751</v>
      </c>
    </row>
    <row r="334" spans="1:9" ht="54" customHeight="1">
      <c r="A334" s="178"/>
      <c r="B334" s="203" t="s">
        <v>360</v>
      </c>
      <c r="C334" s="146" t="s">
        <v>17</v>
      </c>
      <c r="D334" s="146" t="s">
        <v>581</v>
      </c>
      <c r="E334" s="146" t="s">
        <v>79</v>
      </c>
      <c r="F334" s="146"/>
      <c r="G334" s="151">
        <f>G335+G336+G337</f>
        <v>4845.958</v>
      </c>
      <c r="H334" s="147">
        <f>H335+H336+H337</f>
        <v>4830.860699999999</v>
      </c>
      <c r="I334" s="249">
        <f t="shared" si="7"/>
        <v>99.68845582235751</v>
      </c>
    </row>
    <row r="335" spans="1:9" ht="57" customHeight="1">
      <c r="A335" s="178"/>
      <c r="B335" s="212" t="s">
        <v>178</v>
      </c>
      <c r="C335" s="146" t="s">
        <v>17</v>
      </c>
      <c r="D335" s="146" t="s">
        <v>581</v>
      </c>
      <c r="E335" s="146" t="s">
        <v>79</v>
      </c>
      <c r="F335" s="146" t="s">
        <v>181</v>
      </c>
      <c r="G335" s="151">
        <v>4769.498</v>
      </c>
      <c r="H335" s="147">
        <v>4754.45745</v>
      </c>
      <c r="I335" s="249">
        <f>H335/G335*100</f>
        <v>99.68465129873208</v>
      </c>
    </row>
    <row r="336" spans="1:9" ht="25.5">
      <c r="A336" s="178"/>
      <c r="B336" s="212" t="s">
        <v>179</v>
      </c>
      <c r="C336" s="146" t="s">
        <v>17</v>
      </c>
      <c r="D336" s="146" t="s">
        <v>581</v>
      </c>
      <c r="E336" s="146" t="s">
        <v>109</v>
      </c>
      <c r="F336" s="146" t="s">
        <v>182</v>
      </c>
      <c r="G336" s="151">
        <v>76.4</v>
      </c>
      <c r="H336" s="147">
        <v>76.4</v>
      </c>
      <c r="I336" s="249">
        <f>H336/G336*100</f>
        <v>100</v>
      </c>
    </row>
    <row r="337" spans="1:9" ht="13.5">
      <c r="A337" s="225"/>
      <c r="B337" s="226" t="s">
        <v>180</v>
      </c>
      <c r="C337" s="152" t="s">
        <v>17</v>
      </c>
      <c r="D337" s="152" t="s">
        <v>581</v>
      </c>
      <c r="E337" s="152" t="s">
        <v>79</v>
      </c>
      <c r="F337" s="152" t="s">
        <v>183</v>
      </c>
      <c r="G337" s="153">
        <v>0.06</v>
      </c>
      <c r="H337" s="147">
        <v>0.00325</v>
      </c>
      <c r="I337" s="249">
        <f>H337/G337*100</f>
        <v>5.416666666666667</v>
      </c>
    </row>
    <row r="338" spans="1:9" ht="12.75">
      <c r="A338" s="178"/>
      <c r="B338" s="227" t="s">
        <v>228</v>
      </c>
      <c r="C338" s="228"/>
      <c r="D338" s="228"/>
      <c r="E338" s="228"/>
      <c r="F338" s="228"/>
      <c r="G338" s="149">
        <f>G331+G295+G288+G77+G14</f>
        <v>415217.80935999996</v>
      </c>
      <c r="H338" s="145">
        <f>H14+H77+H288+H295+H331</f>
        <v>401860.46528000006</v>
      </c>
      <c r="I338" s="248">
        <f>H338/G338*100</f>
        <v>96.78305126155634</v>
      </c>
    </row>
    <row r="339" ht="12.75">
      <c r="B339" s="204"/>
    </row>
    <row r="340" ht="12.75">
      <c r="B340" s="204"/>
    </row>
    <row r="341" ht="12.75">
      <c r="B341" s="204"/>
    </row>
    <row r="342" ht="12.75">
      <c r="B342" s="204"/>
    </row>
    <row r="343" ht="12.75">
      <c r="B343" s="204"/>
    </row>
    <row r="344" ht="12.75">
      <c r="B344" s="204"/>
    </row>
    <row r="345" ht="12.75">
      <c r="B345" s="204"/>
    </row>
    <row r="346" ht="12.75">
      <c r="B346" s="204"/>
    </row>
    <row r="347" ht="12.75">
      <c r="B347" s="204"/>
    </row>
    <row r="348" ht="12.75">
      <c r="B348" s="204"/>
    </row>
    <row r="349" ht="12.75">
      <c r="B349" s="204"/>
    </row>
    <row r="350" ht="12.75">
      <c r="B350" s="204"/>
    </row>
    <row r="351" ht="12.75">
      <c r="B351" s="204"/>
    </row>
    <row r="352" ht="12.75">
      <c r="B352" s="204"/>
    </row>
    <row r="353" ht="12.75">
      <c r="B353" s="204"/>
    </row>
    <row r="354" ht="12.75">
      <c r="B354" s="204"/>
    </row>
    <row r="355" ht="12.75">
      <c r="B355" s="204"/>
    </row>
    <row r="356" ht="12.75">
      <c r="B356" s="204"/>
    </row>
    <row r="357" ht="12.75">
      <c r="B357" s="204"/>
    </row>
    <row r="358" ht="12.75">
      <c r="B358" s="204"/>
    </row>
  </sheetData>
  <mergeCells count="14">
    <mergeCell ref="G11:I11"/>
    <mergeCell ref="E11:E12"/>
    <mergeCell ref="F11:F12"/>
    <mergeCell ref="A11:A12"/>
    <mergeCell ref="B11:B12"/>
    <mergeCell ref="C11:C12"/>
    <mergeCell ref="D11:D12"/>
    <mergeCell ref="E2:I2"/>
    <mergeCell ref="B9:I9"/>
    <mergeCell ref="B10:F10"/>
    <mergeCell ref="D6:I6"/>
    <mergeCell ref="B3:I3"/>
    <mergeCell ref="B4:I4"/>
    <mergeCell ref="B5:I5"/>
  </mergeCells>
  <printOptions/>
  <pageMargins left="0.75" right="0.75" top="1" bottom="1" header="0.5" footer="0.5"/>
  <pageSetup horizontalDpi="600" verticalDpi="600" orientation="portrait" paperSize="9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76"/>
  <sheetViews>
    <sheetView tabSelected="1" view="pageBreakPreview" zoomScale="160" zoomScaleSheetLayoutView="160" workbookViewId="0" topLeftCell="A1">
      <selection activeCell="C7" sqref="C7:G7"/>
    </sheetView>
  </sheetViews>
  <sheetFormatPr defaultColWidth="9.00390625" defaultRowHeight="12.75"/>
  <cols>
    <col min="1" max="1" width="4.875" style="0" customWidth="1"/>
    <col min="2" max="2" width="64.125" style="0" customWidth="1"/>
    <col min="3" max="4" width="11.875" style="0" customWidth="1"/>
    <col min="5" max="5" width="26.375" style="0" customWidth="1"/>
    <col min="6" max="6" width="17.125" style="0" customWidth="1"/>
    <col min="7" max="7" width="18.00390625" style="0" customWidth="1"/>
  </cols>
  <sheetData>
    <row r="1" spans="1:5" ht="9.75" customHeight="1">
      <c r="A1" s="44"/>
      <c r="B1" s="48"/>
      <c r="C1" s="44"/>
      <c r="D1" s="44"/>
      <c r="E1" s="45"/>
    </row>
    <row r="2" spans="1:5" ht="15.75" hidden="1">
      <c r="A2" s="44"/>
      <c r="B2" s="48"/>
      <c r="C2" s="44"/>
      <c r="D2" s="44"/>
      <c r="E2" s="45"/>
    </row>
    <row r="3" spans="1:7" ht="15">
      <c r="A3" s="70"/>
      <c r="B3" s="40"/>
      <c r="C3" s="40"/>
      <c r="D3" s="276" t="s">
        <v>207</v>
      </c>
      <c r="E3" s="277"/>
      <c r="F3" s="277"/>
      <c r="G3" s="277"/>
    </row>
    <row r="4" spans="1:7" ht="15">
      <c r="A4" s="258" t="s">
        <v>123</v>
      </c>
      <c r="B4" s="258"/>
      <c r="C4" s="258"/>
      <c r="D4" s="258"/>
      <c r="E4" s="258"/>
      <c r="F4" s="277"/>
      <c r="G4" s="277"/>
    </row>
    <row r="5" spans="1:7" ht="15">
      <c r="A5" s="258" t="s">
        <v>124</v>
      </c>
      <c r="B5" s="258"/>
      <c r="C5" s="258"/>
      <c r="D5" s="258"/>
      <c r="E5" s="258"/>
      <c r="F5" s="277"/>
      <c r="G5" s="277"/>
    </row>
    <row r="6" spans="1:7" ht="15">
      <c r="A6" s="259" t="s">
        <v>187</v>
      </c>
      <c r="B6" s="259"/>
      <c r="C6" s="259"/>
      <c r="D6" s="259"/>
      <c r="E6" s="259"/>
      <c r="F6" s="277"/>
      <c r="G6" s="277"/>
    </row>
    <row r="7" spans="1:7" ht="15">
      <c r="A7" s="70"/>
      <c r="B7" s="40"/>
      <c r="C7" s="258" t="s">
        <v>200</v>
      </c>
      <c r="D7" s="258"/>
      <c r="E7" s="258"/>
      <c r="F7" s="277"/>
      <c r="G7" s="277"/>
    </row>
    <row r="8" ht="12.75" hidden="1"/>
    <row r="9" spans="2:7" s="44" customFormat="1" ht="15.75" customHeight="1">
      <c r="B9" s="48"/>
      <c r="G9" s="45"/>
    </row>
    <row r="10" spans="1:9" s="44" customFormat="1" ht="15.75" customHeight="1">
      <c r="A10" s="308" t="s">
        <v>111</v>
      </c>
      <c r="B10" s="309"/>
      <c r="C10" s="309"/>
      <c r="D10" s="309"/>
      <c r="E10" s="309"/>
      <c r="F10" s="309"/>
      <c r="G10" s="309"/>
      <c r="H10" s="231"/>
      <c r="I10" s="231"/>
    </row>
    <row r="11" spans="1:9" s="44" customFormat="1" ht="15.75" customHeight="1">
      <c r="A11" s="310" t="s">
        <v>550</v>
      </c>
      <c r="B11" s="309"/>
      <c r="C11" s="309"/>
      <c r="D11" s="309"/>
      <c r="E11" s="309"/>
      <c r="F11" s="309"/>
      <c r="G11" s="309"/>
      <c r="H11" s="230"/>
      <c r="I11" s="230"/>
    </row>
    <row r="12" spans="1:9" s="44" customFormat="1" ht="18.75">
      <c r="A12" s="316" t="s">
        <v>304</v>
      </c>
      <c r="B12" s="317"/>
      <c r="C12" s="317"/>
      <c r="D12" s="317"/>
      <c r="E12" s="317"/>
      <c r="F12" s="309"/>
      <c r="G12" s="309"/>
      <c r="H12" s="230"/>
      <c r="I12" s="230"/>
    </row>
    <row r="13" spans="1:9" s="44" customFormat="1" ht="18.75">
      <c r="A13" s="234"/>
      <c r="B13" s="235"/>
      <c r="C13" s="235"/>
      <c r="D13" s="235"/>
      <c r="E13" s="235"/>
      <c r="F13" s="233"/>
      <c r="G13" s="10" t="s">
        <v>256</v>
      </c>
      <c r="H13" s="230"/>
      <c r="I13" s="230"/>
    </row>
    <row r="14" spans="1:7" s="4" customFormat="1" ht="20.25" customHeight="1">
      <c r="A14" s="314" t="s">
        <v>312</v>
      </c>
      <c r="B14" s="314" t="s">
        <v>313</v>
      </c>
      <c r="C14" s="314" t="s">
        <v>214</v>
      </c>
      <c r="D14" s="314" t="s">
        <v>314</v>
      </c>
      <c r="E14" s="311" t="s">
        <v>188</v>
      </c>
      <c r="F14" s="312"/>
      <c r="G14" s="313"/>
    </row>
    <row r="15" spans="1:7" ht="15.75">
      <c r="A15" s="315"/>
      <c r="B15" s="315"/>
      <c r="C15" s="315"/>
      <c r="D15" s="315"/>
      <c r="E15" s="252" t="s">
        <v>189</v>
      </c>
      <c r="F15" s="252" t="s">
        <v>190</v>
      </c>
      <c r="G15" s="252" t="s">
        <v>191</v>
      </c>
    </row>
    <row r="16" spans="1:7" ht="12.75">
      <c r="A16" s="51">
        <v>1</v>
      </c>
      <c r="B16" s="51">
        <v>2</v>
      </c>
      <c r="C16" s="51">
        <v>3</v>
      </c>
      <c r="D16" s="51">
        <v>4</v>
      </c>
      <c r="E16" s="51">
        <v>5</v>
      </c>
      <c r="F16" s="51">
        <v>6</v>
      </c>
      <c r="G16" s="51">
        <v>7</v>
      </c>
    </row>
    <row r="17" spans="1:7" ht="38.25" customHeight="1">
      <c r="A17" s="166" t="s">
        <v>217</v>
      </c>
      <c r="B17" s="167" t="s">
        <v>80</v>
      </c>
      <c r="C17" s="46"/>
      <c r="D17" s="46"/>
      <c r="E17" s="168">
        <f>E18+E19+E23+E24</f>
        <v>189214.65985999999</v>
      </c>
      <c r="F17" s="168">
        <f>F18+F19+F23+F24</f>
        <v>187065.73053000003</v>
      </c>
      <c r="G17" s="251">
        <f>F17/E17*100</f>
        <v>98.86429025552779</v>
      </c>
    </row>
    <row r="18" spans="1:7" ht="54" customHeight="1">
      <c r="A18" s="138" t="s">
        <v>478</v>
      </c>
      <c r="B18" s="75" t="s">
        <v>82</v>
      </c>
      <c r="C18" s="47" t="s">
        <v>218</v>
      </c>
      <c r="D18" s="47" t="s">
        <v>83</v>
      </c>
      <c r="E18" s="132">
        <v>87183.52747</v>
      </c>
      <c r="F18" s="132">
        <v>86787.35824</v>
      </c>
      <c r="G18" s="251">
        <f aca="true" t="shared" si="0" ref="G18:G54">F18/E18*100</f>
        <v>99.5455916484495</v>
      </c>
    </row>
    <row r="19" spans="1:7" ht="54" customHeight="1">
      <c r="A19" s="291" t="s">
        <v>479</v>
      </c>
      <c r="B19" s="135" t="s">
        <v>108</v>
      </c>
      <c r="C19" s="47"/>
      <c r="D19" s="47"/>
      <c r="E19" s="132">
        <f>SUM(E20:E22)</f>
        <v>100243.53201</v>
      </c>
      <c r="F19" s="132">
        <f>F20+F21+F22</f>
        <v>98512.42091</v>
      </c>
      <c r="G19" s="251">
        <f t="shared" si="0"/>
        <v>98.27309446775348</v>
      </c>
    </row>
    <row r="20" spans="1:7" ht="15.75">
      <c r="A20" s="297"/>
      <c r="B20" s="303"/>
      <c r="C20" s="46" t="s">
        <v>285</v>
      </c>
      <c r="D20" s="46" t="s">
        <v>379</v>
      </c>
      <c r="E20" s="168">
        <v>99468.53172</v>
      </c>
      <c r="F20" s="168">
        <v>97738.12862</v>
      </c>
      <c r="G20" s="251">
        <f t="shared" si="0"/>
        <v>98.26035121854315</v>
      </c>
    </row>
    <row r="21" spans="1:7" ht="15.75">
      <c r="A21" s="297"/>
      <c r="B21" s="306"/>
      <c r="C21" s="46" t="s">
        <v>285</v>
      </c>
      <c r="D21" s="46" t="s">
        <v>48</v>
      </c>
      <c r="E21" s="168">
        <v>172.00029</v>
      </c>
      <c r="F21" s="168">
        <v>171.32029</v>
      </c>
      <c r="G21" s="251">
        <f t="shared" si="0"/>
        <v>99.60465182936609</v>
      </c>
    </row>
    <row r="22" spans="1:7" ht="15.75">
      <c r="A22" s="298"/>
      <c r="B22" s="307"/>
      <c r="C22" s="46" t="s">
        <v>221</v>
      </c>
      <c r="D22" s="46" t="s">
        <v>48</v>
      </c>
      <c r="E22" s="168">
        <v>603</v>
      </c>
      <c r="F22" s="168">
        <v>602.972</v>
      </c>
      <c r="G22" s="251">
        <f t="shared" si="0"/>
        <v>99.99535655058042</v>
      </c>
    </row>
    <row r="23" spans="1:7" ht="68.25" customHeight="1">
      <c r="A23" s="139" t="s">
        <v>480</v>
      </c>
      <c r="B23" s="76" t="s">
        <v>310</v>
      </c>
      <c r="C23" s="47" t="s">
        <v>218</v>
      </c>
      <c r="D23" s="47" t="s">
        <v>380</v>
      </c>
      <c r="E23" s="132">
        <v>1717.60038</v>
      </c>
      <c r="F23" s="132">
        <v>1695.95138</v>
      </c>
      <c r="G23" s="251">
        <f t="shared" si="0"/>
        <v>98.73957876045648</v>
      </c>
    </row>
    <row r="24" spans="1:7" ht="63">
      <c r="A24" s="291" t="s">
        <v>481</v>
      </c>
      <c r="B24" s="76" t="s">
        <v>317</v>
      </c>
      <c r="C24" s="47" t="s">
        <v>218</v>
      </c>
      <c r="D24" s="47" t="s">
        <v>48</v>
      </c>
      <c r="E24" s="132">
        <f>SUM(E25:E26)</f>
        <v>70</v>
      </c>
      <c r="F24" s="132">
        <f>F25+F26</f>
        <v>70</v>
      </c>
      <c r="G24" s="251">
        <f t="shared" si="0"/>
        <v>100</v>
      </c>
    </row>
    <row r="25" spans="1:7" ht="15.75">
      <c r="A25" s="297"/>
      <c r="B25" s="299"/>
      <c r="C25" s="46" t="s">
        <v>218</v>
      </c>
      <c r="D25" s="46" t="s">
        <v>48</v>
      </c>
      <c r="E25" s="168">
        <v>54</v>
      </c>
      <c r="F25" s="168">
        <v>54</v>
      </c>
      <c r="G25" s="251">
        <f t="shared" si="0"/>
        <v>100</v>
      </c>
    </row>
    <row r="26" spans="1:7" ht="15.75">
      <c r="A26" s="298"/>
      <c r="B26" s="300"/>
      <c r="C26" s="46" t="s">
        <v>221</v>
      </c>
      <c r="D26" s="46" t="s">
        <v>48</v>
      </c>
      <c r="E26" s="168">
        <v>16</v>
      </c>
      <c r="F26" s="168">
        <v>16</v>
      </c>
      <c r="G26" s="251">
        <f t="shared" si="0"/>
        <v>100</v>
      </c>
    </row>
    <row r="27" spans="1:7" ht="50.25" customHeight="1">
      <c r="A27" s="138" t="s">
        <v>220</v>
      </c>
      <c r="B27" s="167" t="s">
        <v>433</v>
      </c>
      <c r="C27" s="46" t="s">
        <v>221</v>
      </c>
      <c r="D27" s="46" t="s">
        <v>566</v>
      </c>
      <c r="E27" s="168">
        <v>100</v>
      </c>
      <c r="F27" s="168">
        <v>86.88</v>
      </c>
      <c r="G27" s="251">
        <f t="shared" si="0"/>
        <v>86.88</v>
      </c>
    </row>
    <row r="28" spans="1:7" ht="50.25" customHeight="1">
      <c r="A28" s="138" t="s">
        <v>411</v>
      </c>
      <c r="B28" s="167" t="s">
        <v>110</v>
      </c>
      <c r="C28" s="46" t="s">
        <v>221</v>
      </c>
      <c r="D28" s="46" t="s">
        <v>566</v>
      </c>
      <c r="E28" s="168">
        <v>405</v>
      </c>
      <c r="F28" s="168">
        <v>107.42894</v>
      </c>
      <c r="G28" s="251">
        <f t="shared" si="0"/>
        <v>26.525664197530862</v>
      </c>
    </row>
    <row r="29" spans="1:7" ht="36" customHeight="1">
      <c r="A29" s="138" t="s">
        <v>372</v>
      </c>
      <c r="B29" s="167" t="s">
        <v>131</v>
      </c>
      <c r="C29" s="46" t="s">
        <v>221</v>
      </c>
      <c r="D29" s="46" t="s">
        <v>52</v>
      </c>
      <c r="E29" s="168">
        <f>E30+E31</f>
        <v>11480.705</v>
      </c>
      <c r="F29" s="168">
        <f>F30+F31</f>
        <v>11480.70497</v>
      </c>
      <c r="G29" s="251">
        <f t="shared" si="0"/>
        <v>99.99999973869201</v>
      </c>
    </row>
    <row r="30" spans="1:7" ht="68.25" customHeight="1">
      <c r="A30" s="138" t="s">
        <v>482</v>
      </c>
      <c r="B30" s="75" t="s">
        <v>133</v>
      </c>
      <c r="C30" s="47" t="s">
        <v>221</v>
      </c>
      <c r="D30" s="47" t="s">
        <v>52</v>
      </c>
      <c r="E30" s="132">
        <v>1847</v>
      </c>
      <c r="F30" s="132">
        <v>1846.99997</v>
      </c>
      <c r="G30" s="251">
        <f t="shared" si="0"/>
        <v>99.99999837574445</v>
      </c>
    </row>
    <row r="31" spans="1:7" ht="54.75" customHeight="1">
      <c r="A31" s="138" t="s">
        <v>483</v>
      </c>
      <c r="B31" s="75" t="s">
        <v>137</v>
      </c>
      <c r="C31" s="47" t="s">
        <v>221</v>
      </c>
      <c r="D31" s="47" t="s">
        <v>253</v>
      </c>
      <c r="E31" s="132">
        <v>9633.705</v>
      </c>
      <c r="F31" s="132">
        <v>9633.705</v>
      </c>
      <c r="G31" s="251">
        <f t="shared" si="0"/>
        <v>100</v>
      </c>
    </row>
    <row r="32" spans="1:7" ht="37.5" customHeight="1">
      <c r="A32" s="162" t="s">
        <v>374</v>
      </c>
      <c r="B32" s="167" t="s">
        <v>289</v>
      </c>
      <c r="C32" s="46" t="s">
        <v>221</v>
      </c>
      <c r="D32" s="46">
        <v>1001</v>
      </c>
      <c r="E32" s="168">
        <f>E33+E37+E40+E44</f>
        <v>33632.545809999996</v>
      </c>
      <c r="F32" s="168">
        <f>F33+F39+F42+F43+F44</f>
        <v>30017.512239999996</v>
      </c>
      <c r="G32" s="251">
        <f t="shared" si="0"/>
        <v>89.25138290029435</v>
      </c>
    </row>
    <row r="33" spans="1:7" ht="63">
      <c r="A33" s="301" t="s">
        <v>484</v>
      </c>
      <c r="B33" s="75" t="s">
        <v>107</v>
      </c>
      <c r="C33" s="47"/>
      <c r="D33" s="47"/>
      <c r="E33" s="132">
        <f>E34+E35+E36</f>
        <v>13101.586</v>
      </c>
      <c r="F33" s="132">
        <f>F34+F35+F36</f>
        <v>12680.35225</v>
      </c>
      <c r="G33" s="251">
        <f t="shared" si="0"/>
        <v>96.78486444312927</v>
      </c>
    </row>
    <row r="34" spans="1:7" ht="15.75">
      <c r="A34" s="302"/>
      <c r="B34" s="303"/>
      <c r="C34" s="46" t="s">
        <v>221</v>
      </c>
      <c r="D34" s="46" t="s">
        <v>408</v>
      </c>
      <c r="E34" s="168">
        <v>9890</v>
      </c>
      <c r="F34" s="168">
        <v>9582.68968</v>
      </c>
      <c r="G34" s="251">
        <f t="shared" si="0"/>
        <v>96.8927166835187</v>
      </c>
    </row>
    <row r="35" spans="1:7" ht="15.75">
      <c r="A35" s="302"/>
      <c r="B35" s="304"/>
      <c r="C35" s="46" t="s">
        <v>221</v>
      </c>
      <c r="D35" s="46" t="s">
        <v>55</v>
      </c>
      <c r="E35" s="168">
        <v>1731.586</v>
      </c>
      <c r="F35" s="168">
        <v>1719.36799</v>
      </c>
      <c r="G35" s="251">
        <f t="shared" si="0"/>
        <v>99.29440351215591</v>
      </c>
    </row>
    <row r="36" spans="1:7" ht="15.75">
      <c r="A36" s="302"/>
      <c r="B36" s="305"/>
      <c r="C36" s="46" t="s">
        <v>221</v>
      </c>
      <c r="D36" s="46" t="s">
        <v>223</v>
      </c>
      <c r="E36" s="168">
        <v>1480</v>
      </c>
      <c r="F36" s="168">
        <v>1378.29458</v>
      </c>
      <c r="G36" s="251">
        <f t="shared" si="0"/>
        <v>93.12801216216216</v>
      </c>
    </row>
    <row r="37" spans="1:7" ht="57.75" customHeight="1">
      <c r="A37" s="291" t="s">
        <v>485</v>
      </c>
      <c r="B37" s="76" t="s">
        <v>204</v>
      </c>
      <c r="C37" s="47"/>
      <c r="D37" s="47"/>
      <c r="E37" s="132">
        <f>SUM(E38:E39)</f>
        <v>2655.3</v>
      </c>
      <c r="F37" s="132">
        <f>F38+F39</f>
        <v>2556.5420700000004</v>
      </c>
      <c r="G37" s="251">
        <f t="shared" si="0"/>
        <v>96.28072421195345</v>
      </c>
    </row>
    <row r="38" spans="1:7" ht="15.75">
      <c r="A38" s="292"/>
      <c r="B38" s="76"/>
      <c r="C38" s="46" t="s">
        <v>221</v>
      </c>
      <c r="D38" s="46" t="s">
        <v>489</v>
      </c>
      <c r="E38" s="168">
        <v>1597</v>
      </c>
      <c r="F38" s="168">
        <v>1531.95394</v>
      </c>
      <c r="G38" s="251">
        <f t="shared" si="0"/>
        <v>95.9269843456481</v>
      </c>
    </row>
    <row r="39" spans="1:7" ht="15.75">
      <c r="A39" s="293"/>
      <c r="B39" s="76"/>
      <c r="C39" s="46" t="s">
        <v>221</v>
      </c>
      <c r="D39" s="46" t="s">
        <v>405</v>
      </c>
      <c r="E39" s="168">
        <v>1058.3</v>
      </c>
      <c r="F39" s="168">
        <v>1024.58813</v>
      </c>
      <c r="G39" s="251">
        <f t="shared" si="0"/>
        <v>96.81452612680715</v>
      </c>
    </row>
    <row r="40" spans="1:7" ht="47.25">
      <c r="A40" s="291" t="s">
        <v>486</v>
      </c>
      <c r="B40" s="136" t="s">
        <v>112</v>
      </c>
      <c r="C40" s="46"/>
      <c r="D40" s="46"/>
      <c r="E40" s="132">
        <f>E41+E42+E43</f>
        <v>13832.05981</v>
      </c>
      <c r="F40" s="132">
        <f>F41+F42+F43</f>
        <v>13463.44045</v>
      </c>
      <c r="G40" s="251">
        <f t="shared" si="0"/>
        <v>97.33503639325284</v>
      </c>
    </row>
    <row r="41" spans="1:7" ht="15.75">
      <c r="A41" s="292"/>
      <c r="B41" s="294"/>
      <c r="C41" s="46" t="s">
        <v>218</v>
      </c>
      <c r="D41" s="46" t="s">
        <v>489</v>
      </c>
      <c r="E41" s="168">
        <v>1293.94859</v>
      </c>
      <c r="F41" s="168">
        <v>1194.46859</v>
      </c>
      <c r="G41" s="251">
        <f t="shared" si="0"/>
        <v>92.31190475658697</v>
      </c>
    </row>
    <row r="42" spans="1:7" ht="15.75">
      <c r="A42" s="292"/>
      <c r="B42" s="295"/>
      <c r="C42" s="46" t="s">
        <v>218</v>
      </c>
      <c r="D42" s="46" t="s">
        <v>407</v>
      </c>
      <c r="E42" s="168">
        <v>86</v>
      </c>
      <c r="F42" s="168">
        <v>86</v>
      </c>
      <c r="G42" s="251">
        <f t="shared" si="0"/>
        <v>100</v>
      </c>
    </row>
    <row r="43" spans="1:7" ht="15.75">
      <c r="A43" s="293"/>
      <c r="B43" s="296"/>
      <c r="C43" s="46" t="s">
        <v>221</v>
      </c>
      <c r="D43" s="46" t="s">
        <v>407</v>
      </c>
      <c r="E43" s="168">
        <v>12452.11122</v>
      </c>
      <c r="F43" s="168">
        <v>12182.97186</v>
      </c>
      <c r="G43" s="251">
        <f t="shared" si="0"/>
        <v>97.83860459286838</v>
      </c>
    </row>
    <row r="44" spans="1:7" ht="63">
      <c r="A44" s="138" t="s">
        <v>487</v>
      </c>
      <c r="B44" s="75" t="s">
        <v>103</v>
      </c>
      <c r="C44" s="47" t="s">
        <v>373</v>
      </c>
      <c r="D44" s="47" t="s">
        <v>407</v>
      </c>
      <c r="E44" s="132">
        <v>4043.6</v>
      </c>
      <c r="F44" s="168">
        <v>4043.6</v>
      </c>
      <c r="G44" s="251">
        <f t="shared" si="0"/>
        <v>100</v>
      </c>
    </row>
    <row r="45" spans="1:7" ht="39.75" customHeight="1">
      <c r="A45" s="138" t="s">
        <v>376</v>
      </c>
      <c r="B45" s="167" t="s">
        <v>95</v>
      </c>
      <c r="C45" s="46" t="s">
        <v>221</v>
      </c>
      <c r="D45" s="46" t="s">
        <v>243</v>
      </c>
      <c r="E45" s="168">
        <v>4168.932</v>
      </c>
      <c r="F45" s="168">
        <v>4143.21865</v>
      </c>
      <c r="G45" s="251">
        <f t="shared" si="0"/>
        <v>99.38321493370485</v>
      </c>
    </row>
    <row r="46" spans="1:7" ht="72" customHeight="1">
      <c r="A46" s="138" t="s">
        <v>377</v>
      </c>
      <c r="B46" s="167" t="s">
        <v>241</v>
      </c>
      <c r="C46" s="46" t="s">
        <v>396</v>
      </c>
      <c r="D46" s="46"/>
      <c r="E46" s="168">
        <f>E47+E48+E49+E50</f>
        <v>49609.020079999995</v>
      </c>
      <c r="F46" s="168">
        <f>F47+F48+F49+F50</f>
        <v>48953.85996</v>
      </c>
      <c r="G46" s="251">
        <f t="shared" si="0"/>
        <v>98.6793528294986</v>
      </c>
    </row>
    <row r="47" spans="1:7" ht="30.75" customHeight="1">
      <c r="A47" s="138"/>
      <c r="B47" s="169" t="s">
        <v>561</v>
      </c>
      <c r="C47" s="47" t="s">
        <v>221</v>
      </c>
      <c r="D47" s="47" t="s">
        <v>175</v>
      </c>
      <c r="E47" s="132">
        <v>5317.71111</v>
      </c>
      <c r="F47" s="132">
        <v>5264.534</v>
      </c>
      <c r="G47" s="251">
        <f t="shared" si="0"/>
        <v>99.00000002068559</v>
      </c>
    </row>
    <row r="48" spans="1:7" ht="47.25">
      <c r="A48" s="138"/>
      <c r="B48" s="75" t="s">
        <v>562</v>
      </c>
      <c r="C48" s="47" t="s">
        <v>221</v>
      </c>
      <c r="D48" s="47" t="s">
        <v>44</v>
      </c>
      <c r="E48" s="132">
        <v>36109.43563</v>
      </c>
      <c r="F48" s="132">
        <v>36107.45289</v>
      </c>
      <c r="G48" s="251">
        <f t="shared" si="0"/>
        <v>99.99450908061728</v>
      </c>
    </row>
    <row r="49" spans="1:7" ht="31.5">
      <c r="A49" s="138"/>
      <c r="B49" s="75" t="s">
        <v>563</v>
      </c>
      <c r="C49" s="47" t="s">
        <v>221</v>
      </c>
      <c r="D49" s="47" t="s">
        <v>44</v>
      </c>
      <c r="E49" s="132">
        <v>409.184</v>
      </c>
      <c r="F49" s="132">
        <v>409.184</v>
      </c>
      <c r="G49" s="251">
        <f t="shared" si="0"/>
        <v>100</v>
      </c>
    </row>
    <row r="50" spans="1:7" ht="31.5">
      <c r="A50" s="138"/>
      <c r="B50" s="75" t="s">
        <v>564</v>
      </c>
      <c r="C50" s="47" t="s">
        <v>221</v>
      </c>
      <c r="D50" s="47" t="s">
        <v>46</v>
      </c>
      <c r="E50" s="132">
        <v>7772.68934</v>
      </c>
      <c r="F50" s="132">
        <v>7172.68907</v>
      </c>
      <c r="G50" s="251">
        <f t="shared" si="0"/>
        <v>92.28066060851984</v>
      </c>
    </row>
    <row r="51" spans="1:7" ht="47.25">
      <c r="A51" s="138" t="s">
        <v>381</v>
      </c>
      <c r="B51" s="167" t="s">
        <v>420</v>
      </c>
      <c r="C51" s="46" t="s">
        <v>221</v>
      </c>
      <c r="D51" s="46" t="s">
        <v>252</v>
      </c>
      <c r="E51" s="168">
        <v>610</v>
      </c>
      <c r="F51" s="168">
        <v>610</v>
      </c>
      <c r="G51" s="251">
        <f t="shared" si="0"/>
        <v>100</v>
      </c>
    </row>
    <row r="52" spans="1:7" ht="63">
      <c r="A52" s="138" t="s">
        <v>383</v>
      </c>
      <c r="B52" s="167" t="s">
        <v>242</v>
      </c>
      <c r="C52" s="46" t="s">
        <v>221</v>
      </c>
      <c r="D52" s="46" t="s">
        <v>252</v>
      </c>
      <c r="E52" s="168">
        <v>1717.8</v>
      </c>
      <c r="F52" s="168">
        <v>1689</v>
      </c>
      <c r="G52" s="251">
        <f t="shared" si="0"/>
        <v>98.3234369542438</v>
      </c>
    </row>
    <row r="53" spans="1:7" ht="42" customHeight="1">
      <c r="A53" s="138" t="s">
        <v>570</v>
      </c>
      <c r="B53" s="170" t="s">
        <v>224</v>
      </c>
      <c r="C53" s="46" t="s">
        <v>221</v>
      </c>
      <c r="D53" s="46" t="s">
        <v>252</v>
      </c>
      <c r="E53" s="168">
        <v>1048.64452</v>
      </c>
      <c r="F53" s="168">
        <v>0</v>
      </c>
      <c r="G53" s="251">
        <f t="shared" si="0"/>
        <v>0</v>
      </c>
    </row>
    <row r="54" spans="1:7" ht="15.75">
      <c r="A54" s="140"/>
      <c r="B54" s="171" t="s">
        <v>225</v>
      </c>
      <c r="C54" s="52"/>
      <c r="D54" s="52"/>
      <c r="E54" s="172">
        <f>E53+E45+E32+E29+E28+E27+E17+E51+E46+E52</f>
        <v>291987.30727</v>
      </c>
      <c r="F54" s="172">
        <f>F17+F27+F28+F29+F32+F45+F46+F51+F52+F53</f>
        <v>284154.3352900001</v>
      </c>
      <c r="G54" s="251">
        <f t="shared" si="0"/>
        <v>97.31735873958495</v>
      </c>
    </row>
    <row r="55" ht="12.75">
      <c r="B55" s="204"/>
    </row>
    <row r="56" ht="12.75">
      <c r="B56" s="204"/>
    </row>
    <row r="57" ht="12.75">
      <c r="B57" s="204"/>
    </row>
    <row r="58" ht="12.75">
      <c r="B58" s="204"/>
    </row>
    <row r="59" ht="12.75">
      <c r="B59" s="204"/>
    </row>
    <row r="60" ht="12.75">
      <c r="B60" s="204"/>
    </row>
    <row r="61" ht="12.75">
      <c r="B61" s="204"/>
    </row>
    <row r="62" ht="12.75">
      <c r="B62" s="204"/>
    </row>
    <row r="63" ht="12.75">
      <c r="B63" s="204"/>
    </row>
    <row r="64" ht="12.75">
      <c r="B64" s="204"/>
    </row>
    <row r="65" ht="12.75">
      <c r="B65" s="204"/>
    </row>
    <row r="66" ht="12.75">
      <c r="B66" s="204"/>
    </row>
    <row r="67" ht="12.75">
      <c r="B67" s="204"/>
    </row>
    <row r="68" ht="12.75">
      <c r="B68" s="204"/>
    </row>
    <row r="69" ht="12.75">
      <c r="B69" s="204"/>
    </row>
    <row r="70" ht="12.75">
      <c r="B70" s="204"/>
    </row>
    <row r="71" ht="12.75">
      <c r="B71" s="204"/>
    </row>
    <row r="72" ht="12.75">
      <c r="B72" s="204"/>
    </row>
    <row r="73" ht="12.75">
      <c r="B73" s="204"/>
    </row>
    <row r="74" ht="12.75">
      <c r="B74" s="204"/>
    </row>
    <row r="75" ht="12.75">
      <c r="B75" s="204"/>
    </row>
    <row r="76" ht="12.75">
      <c r="B76" s="204"/>
    </row>
  </sheetData>
  <mergeCells count="22">
    <mergeCell ref="C7:G7"/>
    <mergeCell ref="D3:G3"/>
    <mergeCell ref="A4:G4"/>
    <mergeCell ref="A5:G5"/>
    <mergeCell ref="A6:G6"/>
    <mergeCell ref="A19:A22"/>
    <mergeCell ref="B20:B22"/>
    <mergeCell ref="A10:G10"/>
    <mergeCell ref="A11:G11"/>
    <mergeCell ref="E14:G14"/>
    <mergeCell ref="A14:A15"/>
    <mergeCell ref="B14:B15"/>
    <mergeCell ref="C14:C15"/>
    <mergeCell ref="D14:D15"/>
    <mergeCell ref="A12:G12"/>
    <mergeCell ref="A40:A43"/>
    <mergeCell ref="B41:B43"/>
    <mergeCell ref="A24:A26"/>
    <mergeCell ref="B25:B26"/>
    <mergeCell ref="A33:A36"/>
    <mergeCell ref="B34:B36"/>
    <mergeCell ref="A37:A39"/>
  </mergeCells>
  <printOptions/>
  <pageMargins left="0.75" right="0.23" top="0.42" bottom="0.54" header="0.5" footer="0.5"/>
  <pageSetup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2015-06-02T07:59:29Z</cp:lastPrinted>
  <dcterms:created xsi:type="dcterms:W3CDTF">2008-11-08T13:38:26Z</dcterms:created>
  <dcterms:modified xsi:type="dcterms:W3CDTF">2015-06-02T08:29:41Z</dcterms:modified>
  <cp:category/>
  <cp:version/>
  <cp:contentType/>
  <cp:contentStatus/>
</cp:coreProperties>
</file>