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0230" firstSheet="2" activeTab="10"/>
  </bookViews>
  <sheets>
    <sheet name="пр.5 ист. деф" sheetId="1" r:id="rId1"/>
    <sheet name="пр 5.1 ут. ист деф " sheetId="2" r:id="rId2"/>
    <sheet name="пр 4 доход " sheetId="3" r:id="rId3"/>
    <sheet name="пр.4.1 доход 2016-2017" sheetId="4" r:id="rId4"/>
    <sheet name="пр 6 разделы " sheetId="5" r:id="rId5"/>
    <sheet name="пр. 6.1 2016-2017" sheetId="6" r:id="rId6"/>
    <sheet name="3 разделы пр 7 " sheetId="7" r:id="rId7"/>
    <sheet name="7.1 2016-2017" sheetId="8" r:id="rId8"/>
    <sheet name="3 пр 8 " sheetId="9" r:id="rId9"/>
    <sheet name="пр.8 2016-2017" sheetId="10" r:id="rId10"/>
    <sheet name="3 пр9 МП" sheetId="11" r:id="rId11"/>
  </sheets>
  <externalReferences>
    <externalReference r:id="rId14"/>
  </externalReferences>
  <definedNames>
    <definedName name="_xlnm.Print_Area" localSheetId="6">'3 разделы пр 7 '!$A$1:$G$275</definedName>
    <definedName name="_xlnm.Print_Area" localSheetId="2">'пр 4 доход '!$A$1:$C$89</definedName>
    <definedName name="_xlnm.Print_Area" localSheetId="1">'пр 5.1 ут. ист деф '!$A$1:$D$35</definedName>
    <definedName name="_xlnm.Print_Area" localSheetId="4">'пр 6 разделы '!$A$1:$E$64</definedName>
    <definedName name="_xlnm.Print_Area" localSheetId="9">'пр.8 2016-2017'!$A$1:$H$236</definedName>
  </definedNames>
  <calcPr fullCalcOnLoad="1" refMode="R1C1"/>
</workbook>
</file>

<file path=xl/sharedStrings.xml><?xml version="1.0" encoding="utf-8"?>
<sst xmlns="http://schemas.openxmlformats.org/spreadsheetml/2006/main" count="4845" uniqueCount="634">
  <si>
    <t xml:space="preserve">Муниципальная программа "Развитие культуры в городском округе "поселок Палана" на 2014-2015 годы". Подпрограмма "Организация досуга населения".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</si>
  <si>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</si>
  <si>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</si>
  <si>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</si>
  <si>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</si>
  <si>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</si>
  <si>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 счет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</si>
  <si>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000 1 05 04000 02 0000 110</t>
  </si>
  <si>
    <t xml:space="preserve">091 09 99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</si>
  <si>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</si>
  <si>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</si>
  <si>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</si>
  <si>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</si>
  <si>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</si>
  <si>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</si>
  <si>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</si>
  <si>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</si>
  <si>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</si>
  <si>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</si>
  <si>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</si>
  <si>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</si>
  <si>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</si>
  <si>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</si>
  <si>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</si>
  <si>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</si>
  <si>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</si>
  <si>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</si>
  <si>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</si>
  <si>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</si>
  <si>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</si>
  <si>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</si>
  <si>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</si>
  <si>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000 2 02 03022 04 0000 151</t>
  </si>
  <si>
    <t>000 2 02 03027 04 0000 151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</si>
  <si>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</si>
  <si>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</si>
  <si>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</si>
  <si>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</si>
  <si>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</si>
  <si>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 xml:space="preserve"> 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выплата единовременного пособия при всех формах устройства детей, лишенных родительского попечения, в семью</t>
  </si>
  <si>
    <t>023 52 60</t>
  </si>
  <si>
    <t>расходы за счет средств федерального бюджета</t>
  </si>
  <si>
    <t xml:space="preserve">Муниципальная программа "Социальная поддержка граждан в городском округе "поселок Палана" на 2014-2015 годы".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</si>
  <si>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Мероприятия по приобретению новогодних подарков отдельным категориям граждан</t>
  </si>
  <si>
    <t>021 21 02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</si>
  <si>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Осуществление дополнительных мер социальной защиты граждан, оказавшихся в сложной жизненной ситуации</t>
  </si>
  <si>
    <t>021 21 04</t>
  </si>
  <si>
    <t>Приложение №3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</si>
  <si>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</si>
  <si>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</si>
  <si>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</si>
  <si>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</si>
  <si>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</si>
  <si>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</si>
  <si>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</t>
  </si>
  <si>
    <t>021 21 05</t>
  </si>
  <si>
    <t>023 41 16</t>
  </si>
  <si>
    <t>Приложение №2</t>
  </si>
  <si>
    <t>Приложение №8</t>
  </si>
  <si>
    <t>от «12 » декабря 2014 г. № 16-НПА/06-14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</si>
  <si>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</si>
  <si>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</si>
  <si>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 xml:space="preserve"> по образованию и организации деятельности комиссий по делам несовершеннолетних и защите их прав</t>
  </si>
  <si>
    <t xml:space="preserve">  по социальному обслуживанию некоторых категорий граждан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</si>
  <si>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</si>
  <si>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 xml:space="preserve"> по присвоению спортивных разрядов 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</si>
  <si>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</si>
  <si>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</si>
  <si>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</si>
  <si>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</si>
  <si>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</si>
  <si>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</si>
  <si>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</si>
  <si>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</si>
  <si>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</si>
  <si>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</si>
  <si>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</si>
  <si>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</si>
  <si>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</si>
  <si>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</si>
  <si>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</si>
  <si>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</si>
  <si>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</si>
  <si>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 xml:space="preserve"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</si>
  <si>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043 09 99</t>
  </si>
  <si>
    <t>Муниципальная программа "Социальная поддержка граждан в городском округе "поселок Палана" на 2014-2015 годы"</t>
  </si>
  <si>
    <t>023 00 00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</si>
  <si>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</si>
  <si>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 xml:space="preserve"> Непрограммные расходы. Глава муниципального образования</t>
  </si>
  <si>
    <t>990 11 02</t>
  </si>
  <si>
    <t>990  00 00</t>
  </si>
  <si>
    <t xml:space="preserve"> Непрограммные расходы. За счет 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</si>
  <si>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990 40 10</t>
  </si>
  <si>
    <t>Муниципальная программа "Социальная поддержка граждан в городском округе "поселок Палана" на 2014-2015 годы". Подпрограмма "Социальное обслуживание населения"</t>
  </si>
  <si>
    <t>022 00 00</t>
  </si>
  <si>
    <t>Муниципальная программа "Социальная поддержка граждан в городском округе "поселок Палана" на 2014-2015 годы". Подпрограмма "Социальное обслуживание населения". За счет субвенции на выполнение  государственных полномочий Камчатского края  по социальному обслуживанию отдельных  категорий граждан</t>
  </si>
  <si>
    <t>022 40 11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</si>
  <si>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</si>
  <si>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</si>
  <si>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</si>
  <si>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</si>
  <si>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</si>
  <si>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</si>
  <si>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городского округа "поселок Палана"</t>
  </si>
  <si>
    <t xml:space="preserve">Годовой объем ассигнований </t>
  </si>
  <si>
    <t>000 2 02 03119 04 0000 151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</si>
  <si>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</si>
  <si>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Жилищное хозяйство </t>
  </si>
  <si>
    <t>Жилищное хозяйство</t>
  </si>
  <si>
    <t>0501</t>
  </si>
  <si>
    <t xml:space="preserve">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</si>
  <si>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</si>
  <si>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</si>
  <si>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990 00 00</t>
  </si>
  <si>
    <t>990 11 01</t>
  </si>
  <si>
    <t>Муниципальная программа "Развитие образования в городском округе "поселок Палана" на 2014-2015 годы"</t>
  </si>
  <si>
    <t>040 00 00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</si>
  <si>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</t>
  </si>
  <si>
    <t xml:space="preserve">0701 </t>
  </si>
  <si>
    <t>041 00 00</t>
  </si>
  <si>
    <t>1102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</si>
  <si>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</si>
  <si>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</si>
  <si>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из них:</t>
  </si>
  <si>
    <t>Приложение №2.1</t>
  </si>
  <si>
    <t>Приложение №3.1</t>
  </si>
  <si>
    <t>Приложение № 4.1</t>
  </si>
  <si>
    <t>Годовой объем ассигнований  2016 год</t>
  </si>
  <si>
    <t>Приложение № 9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</si>
  <si>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</si>
  <si>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</si>
  <si>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 xml:space="preserve">                                                                                    от "___"_________ 2015 г. № 02-НПА/06-15</t>
  </si>
  <si>
    <t xml:space="preserve">Источники финансирования дефицита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</si>
  <si>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</si>
  <si>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</si>
  <si>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</si>
  <si>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</si>
  <si>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</si>
  <si>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</si>
  <si>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</si>
  <si>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</si>
  <si>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</si>
  <si>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</si>
  <si>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</si>
  <si>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</si>
  <si>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</si>
  <si>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081 00 00</t>
  </si>
  <si>
    <t>081 40 06</t>
  </si>
  <si>
    <t>082 11 13</t>
  </si>
  <si>
    <t>081 40 07</t>
  </si>
  <si>
    <t>082 00 00</t>
  </si>
  <si>
    <t>081 40 00</t>
  </si>
  <si>
    <t xml:space="preserve">Непрограммные расходы.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</si>
  <si>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</si>
  <si>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</si>
  <si>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</si>
  <si>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</si>
  <si>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</si>
  <si>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</si>
  <si>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</si>
  <si>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</si>
  <si>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</si>
  <si>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</si>
  <si>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</si>
  <si>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</si>
  <si>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</si>
  <si>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</si>
  <si>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</si>
  <si>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</si>
  <si>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</si>
  <si>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020 00 00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</si>
  <si>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</si>
  <si>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</si>
  <si>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</si>
  <si>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</si>
  <si>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</si>
  <si>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</si>
  <si>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</si>
  <si>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</si>
  <si>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</si>
  <si>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</si>
  <si>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</si>
  <si>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</si>
  <si>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</si>
  <si>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</si>
  <si>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</si>
  <si>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</si>
  <si>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</si>
  <si>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</si>
  <si>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</si>
  <si>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023 40 12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</si>
  <si>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</si>
  <si>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023 41 12</t>
  </si>
  <si>
    <t xml:space="preserve"> Непрограммные расходы. Резервные фонды местных администраций</t>
  </si>
  <si>
    <t>990 11 04</t>
  </si>
  <si>
    <t>Непрограммные расходы. Реализация государственных функций, связанных с общегосударственным управлением. Выполнение других обязательств государства</t>
  </si>
  <si>
    <t>990 11 05</t>
  </si>
  <si>
    <t>Социальная политика</t>
  </si>
  <si>
    <t>(тыс.руб.)</t>
  </si>
  <si>
    <t>к нормативному правовому акту</t>
  </si>
  <si>
    <t xml:space="preserve">городского округа "поселок Палана" </t>
  </si>
  <si>
    <t xml:space="preserve">к нормативному правовому акту </t>
  </si>
  <si>
    <t>Приложение №5</t>
  </si>
  <si>
    <t>Источники финансирования дефицита  бюджета:</t>
  </si>
  <si>
    <t>000 2 02 02077 04 0000 151</t>
  </si>
  <si>
    <t>00 202 04000 00 0000 151</t>
  </si>
  <si>
    <t xml:space="preserve">ИНЫЕ МЕЖБЮДЖЕТНЫЕ ТРАНСФЕРТЫ </t>
  </si>
  <si>
    <t xml:space="preserve"> Непрограммные расходы.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</si>
  <si>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Муниципальная программа  "Развитие малого предпринимательства на территории городского округа "поселок Палана" на 2014-2018 годы"</t>
  </si>
  <si>
    <t>071 00 00</t>
  </si>
  <si>
    <t>Муниципальная программа  "Развитие малого предпринимательства на территории городского округа "поселок Палана" на 2014-2018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</si>
  <si>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 Непрограммные расходы. За счет субвенции на осуществление первичного воинского учета на территориях, где отсутствуют военные комиссариаты</t>
  </si>
  <si>
    <t>Дорожное хозяйство (дорожный фонд)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</si>
  <si>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</si>
  <si>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</si>
  <si>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</si>
  <si>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</si>
  <si>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</si>
  <si>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</si>
  <si>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</si>
  <si>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</si>
  <si>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 xml:space="preserve">000 1 11 05024 04 0000 120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</si>
  <si>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</si>
  <si>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</si>
  <si>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000 114 00000 00 0000 000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</si>
  <si>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"Чистая вода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</si>
  <si>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 ". Подпрограмма "Энергосбережение и повышение энергетической эффективности в городском округе "поселок Палана". за счет средств  местного бюджета</t>
  </si>
  <si>
    <t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средств субсидии на реализацию инвестиционных мероприятий из местного бюджета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</si>
  <si>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образования". За счет субсидий из краевого бюджета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</si>
  <si>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образования". За счет 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</si>
  <si>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041 40 23</t>
  </si>
  <si>
    <t>на реализацию программы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территории на 2014-2018 годы" подпрограммы "Энергосбережение и повышение энергетической эффективности в Камчатском крае "</t>
  </si>
  <si>
    <t>Непрограммные расходы. Расходы в рамках непрограммных направлений деятельности, за исключением обособленных расходов, которым присваиваются уникальные коды</t>
  </si>
  <si>
    <t xml:space="preserve">Муниципальная программа  "Устойчивое развитие коренных малочисленных народов Севера, Сибири и Дальнего Востока, проживающих на территории городского округа "поселок Палана" на 2014-2018 годы" 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</si>
  <si>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</si>
  <si>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042 40 17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</si>
  <si>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</si>
  <si>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>042 40 18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</si>
  <si>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</si>
  <si>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>042 40 25</t>
  </si>
  <si>
    <t>021 40 24</t>
  </si>
  <si>
    <t>Муниципальная программа  "Обеспечение жильем молодых семей в городском округе "поселок Палана" на 2015-2019 годы"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</si>
  <si>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110 00 00</t>
  </si>
  <si>
    <t>110 09 99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</si>
  <si>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</si>
  <si>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от "27" марта 2015г.  № 02-НПА/06-15</t>
  </si>
  <si>
    <t xml:space="preserve">                                                                                                     от "27" марта  2015 г. № 02-НПА/06-15</t>
  </si>
  <si>
    <t>от  « 27» марта 2015 г. №02-НПА/06-15</t>
  </si>
  <si>
    <t xml:space="preserve">                                                                         от  «27» марта 2015 г. №02-НПА/06-15</t>
  </si>
  <si>
    <t>от "27"  марта  2015 г. № 02-НПА/06-15</t>
  </si>
  <si>
    <t>от " 27" марта 2015г.  № 02-НПА/06-15</t>
  </si>
  <si>
    <t>от "27"  марта 2015г.  № 02-НПА/06-15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</si>
  <si>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</si>
  <si>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023 40 21</t>
  </si>
  <si>
    <t xml:space="preserve"> 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по предоставлению единовременной денежной выплаты гражданам, усыновившим (удочерившим) ребенка (детей) в Камчатском крае</t>
  </si>
  <si>
    <t>023 40 28</t>
  </si>
  <si>
    <t>Муниципальная программа "Социальная поддержка граждан в городском округе "поселок Палана" на 2014-2015 годы". Подпрограмма "Обеспечение жильем отдельных категорий граждан". За счет 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</si>
  <si>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024 40 22</t>
  </si>
  <si>
    <t>021 09 99</t>
  </si>
  <si>
    <t>990 09 98</t>
  </si>
  <si>
    <t>990 40 20</t>
  </si>
  <si>
    <t xml:space="preserve">от «12 » декабря 2014г. № 16-НПА/06-14 </t>
  </si>
  <si>
    <t xml:space="preserve">Ведомственная структура расходов на 2015 год 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</si>
  <si>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субсидий из краевого бюджета"</t>
  </si>
  <si>
    <t xml:space="preserve">091 40 32 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</si>
  <si>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средств субсидии на реализацию инвестиционных мероприятий из краевого бюджета </t>
  </si>
  <si>
    <t xml:space="preserve">Муниципальная программа  "Совершенствование управления муниципальным имуществом городского округа  "поселок Палана" на 2015-2019 годы" </t>
  </si>
  <si>
    <t>100 00 00</t>
  </si>
  <si>
    <t xml:space="preserve">                                                                                                    на 2015 год и на плановый период 2016 и 2017 годов"</t>
  </si>
  <si>
    <t xml:space="preserve">         от «12 » декабря 2014г. № 16-НПА/06-14</t>
  </si>
  <si>
    <t xml:space="preserve">городского округа "поселок Палана" на 2015 год </t>
  </si>
  <si>
    <t>0700</t>
  </si>
  <si>
    <t>0800</t>
  </si>
  <si>
    <t>9</t>
  </si>
  <si>
    <t>10.1</t>
  </si>
  <si>
    <t>Подпрограмма "Энергосбережение и повышение энергетической эффективности в городском округе "поселок Палана"</t>
  </si>
  <si>
    <t>10.2</t>
  </si>
  <si>
    <t>Подпрограмма  "Чистая вода в городском округе "поселок Палана"</t>
  </si>
  <si>
    <t>11.</t>
  </si>
  <si>
    <t xml:space="preserve">Муниципальная программа  "Совершенствование управления муниципальным имуществом городского округа на 2015-2019 годы" </t>
  </si>
  <si>
    <t>11.1</t>
  </si>
  <si>
    <t>Подпрограмма "Обеспечение реализации Программы"</t>
  </si>
  <si>
    <t>11.2</t>
  </si>
  <si>
    <t>Подпрограмма "Повышение эффективности управления муниципальным имуществом"</t>
  </si>
  <si>
    <t>12.</t>
  </si>
  <si>
    <t xml:space="preserve">Муниципальная программа  "Обеспечение жильем молодых семей городского округа на 2015-2019 годы" </t>
  </si>
  <si>
    <t>13.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</si>
  <si>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</si>
  <si>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</si>
  <si>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</si>
  <si>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</si>
  <si>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Дорожное хозяйство</t>
  </si>
  <si>
    <t>0409</t>
  </si>
  <si>
    <t>Приложение №7</t>
  </si>
  <si>
    <t xml:space="preserve">Раздел </t>
  </si>
  <si>
    <t xml:space="preserve">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</si>
  <si>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</si>
  <si>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</si>
  <si>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</si>
  <si>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</si>
  <si>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</si>
  <si>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</si>
  <si>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 xml:space="preserve"> расходы за счет средств федерального бюджета </t>
  </si>
  <si>
    <t>Расходы на реализацию муниципальных целевых программ софинансирование(зарезервированные ассигнования)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</si>
  <si>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</si>
  <si>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</si>
  <si>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бюджета городского округа "поселок Палана" на 2015 год</t>
  </si>
  <si>
    <t xml:space="preserve">Доходы бюджета городского округа "поселок Палана" на 2015 год </t>
  </si>
  <si>
    <t>на 2015 год и на плановый период 2016 и 2017 годов"</t>
  </si>
  <si>
    <t>Минимальный налог, зачисляемый в бюджеты субъектов Российской Федерации</t>
  </si>
  <si>
    <t>032 11 16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</si>
  <si>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граждан".</t>
  </si>
  <si>
    <t>021 00 00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</si>
  <si>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граждан". Доплаты к пенсиям государственных служащих субъектов Российской Федерации и муниципальных служащих</t>
  </si>
  <si>
    <t>021 21 03</t>
  </si>
  <si>
    <t>Муниципальная программа "Социальная поддержка граждан в городском округе "поселок Палана". Подпрограмма "Социальное обслуживание населения"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</si>
  <si>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</si>
  <si>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</si>
  <si>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</si>
  <si>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</si>
  <si>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</si>
  <si>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</si>
  <si>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</si>
  <si>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</si>
  <si>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</si>
  <si>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</si>
  <si>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</si>
  <si>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</si>
  <si>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</si>
  <si>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</si>
  <si>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</si>
  <si>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</si>
  <si>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</si>
  <si>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</si>
  <si>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</si>
  <si>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</si>
  <si>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</si>
  <si>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>Расходы на реализацию муниципальных целевых программ софинансирование (зарезервированные ассигнования)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</si>
  <si>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</si>
  <si>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</si>
  <si>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795 01 00</t>
  </si>
  <si>
    <t>ВСЕГО РАСХОДОВ</t>
  </si>
  <si>
    <t xml:space="preserve">Прочие доходы от компенсации затрат бюджетов городских округов 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</si>
  <si>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</si>
  <si>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</si>
  <si>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071 09 99</t>
  </si>
  <si>
    <t>990 59 30</t>
  </si>
  <si>
    <t>400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</si>
  <si>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2014-2018 годы"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</si>
  <si>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Организация мероприятий по ремонту квартир инвалидам 1, 2 группы, одиноко проживающим неработающим пенсионерам</t>
  </si>
  <si>
    <t>021 21 06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</si>
  <si>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Мероприятия  социальной поддержки семьям и многодетным семьям</t>
  </si>
  <si>
    <t>023 21 01</t>
  </si>
  <si>
    <t>Физическая культура</t>
  </si>
  <si>
    <t xml:space="preserve">"О бюджете городского округа "поселок Палана"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</si>
  <si>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</si>
  <si>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</si>
  <si>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</si>
  <si>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</si>
  <si>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</si>
  <si>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 xml:space="preserve">Молодежная политика и оздоровление  детей </t>
  </si>
  <si>
    <t>тыс.рублей</t>
  </si>
  <si>
    <t>№/№</t>
  </si>
  <si>
    <t xml:space="preserve">Наименование целевой программы </t>
  </si>
  <si>
    <t>Раздел/подраздел</t>
  </si>
  <si>
    <t>Субсидии бюджетам городских округов на софинансирование капитальных вложений в объекты муниципальной собственности</t>
  </si>
  <si>
    <t>на реализацию подпрограмм "Устойчивое развитие коренных малочисленных народов Севера, Сибири и Дальнего Востока, проживающих в Камчатском крае"</t>
  </si>
  <si>
    <t xml:space="preserve"> на 2015 год и на плановый период 2016 и 2017 годов"</t>
  </si>
  <si>
    <t>Приложение №5.1</t>
  </si>
  <si>
    <t>бюджета городского округа "поселок Палана" на плановый период 2016 и 2017 годов</t>
  </si>
  <si>
    <t xml:space="preserve"> тыс. рублей</t>
  </si>
  <si>
    <t>Годовой объем на 2016 год</t>
  </si>
  <si>
    <t>Годовой объем на 2017 год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</si>
  <si>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</si>
  <si>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</si>
  <si>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</si>
  <si>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</si>
  <si>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</si>
  <si>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</si>
  <si>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</si>
  <si>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</si>
  <si>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</si>
  <si>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</si>
  <si>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</si>
  <si>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</si>
  <si>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</si>
  <si>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</si>
  <si>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>Молодежная политика и оздоровление детей</t>
  </si>
  <si>
    <t xml:space="preserve">Физическая культура </t>
  </si>
  <si>
    <t>Обслуживание государственного и муниципального долга</t>
  </si>
  <si>
    <t xml:space="preserve">Массовый спорт 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</si>
  <si>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</si>
  <si>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</si>
  <si>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</si>
  <si>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000 1 05 01010 01 0000 110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</si>
  <si>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</si>
  <si>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</si>
  <si>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</si>
  <si>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</si>
  <si>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</si>
  <si>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</si>
  <si>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 xml:space="preserve">Приложение № 6.1 </t>
  </si>
  <si>
    <t xml:space="preserve">Распределение расходов  бюджета городского округа "поселок  Палана"  по разделам и подразделам классификации расходов бюджетов на плановый период 2016 и 2017 годов </t>
  </si>
  <si>
    <t>Годовой объем ассигнований          на 2016 год</t>
  </si>
  <si>
    <t>Годовой объем ассигнований          на 2017 год</t>
  </si>
  <si>
    <t>Функционирование высшего должностного лица субъекта Российской Федерации и органа местного самоуправления</t>
  </si>
  <si>
    <t xml:space="preserve">Культура и  кинематография </t>
  </si>
  <si>
    <t>Социальное обслуживание населения</t>
  </si>
  <si>
    <r>
      <t>Условно утвержденные расходы (</t>
    </r>
    <r>
      <rPr>
        <sz val="11"/>
        <rFont val="Times New Roman"/>
        <family val="1"/>
      </rPr>
      <t>в соответствии со статьей 184.1 Бюджетного кодекса Российской Федерации)</t>
    </r>
  </si>
  <si>
    <t>Приложение № 7.1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</si>
  <si>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 2016 и 2017 годов </t>
  </si>
  <si>
    <t>Годовой объем ассигнований на 2017 год</t>
  </si>
  <si>
    <t>Муниципальная программа  "Совершенствование управления муниципальным имуществом городского округа на 2015-2019 годы" Подпрограмма "Повышение эффективности управления муниципальным имуществом"</t>
  </si>
  <si>
    <t>023 40 16</t>
  </si>
  <si>
    <t xml:space="preserve">024 40 22 </t>
  </si>
  <si>
    <r>
      <t xml:space="preserve">Условно утвержденные расходы </t>
    </r>
    <r>
      <rPr>
        <sz val="10"/>
        <rFont val="Times New Roman"/>
        <family val="1"/>
      </rPr>
      <t>(в соответствии со статьей 184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Бюджетного кодекса Российской Федерации)</t>
    </r>
  </si>
  <si>
    <t>Приложение № 8.1</t>
  </si>
  <si>
    <t xml:space="preserve">Ведомственная структура расходов на плановый период 2016 и 2017 годов </t>
  </si>
  <si>
    <t>Годовой объем ассигнований  наг 2016 год</t>
  </si>
  <si>
    <t xml:space="preserve">на реализацию  (Государственной программы Камчатского края  "Развитие образования в Камчатском крае на 2014-2020 годы". Подпрограмма "Развитие дошкольного, общего образования и дополнительного образования детей в Камчатском крае") 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</si>
  <si>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</t>
  </si>
  <si>
    <t xml:space="preserve">001 </t>
  </si>
  <si>
    <t>042 00 00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</si>
  <si>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</si>
  <si>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042 11 16</t>
  </si>
  <si>
    <t xml:space="preserve">Муниципальная программа «Развитие образования в городском округе» на 2014-2015 годы» </t>
  </si>
  <si>
    <t xml:space="preserve"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 </t>
  </si>
  <si>
    <t>044 00 00</t>
  </si>
  <si>
    <t xml:space="preserve">Доходы бюджета городского округа "поселок Палана" на плановый период 2016 и 2017 годов </t>
  </si>
  <si>
    <t xml:space="preserve"> Годовой объем       2016 год</t>
  </si>
  <si>
    <t xml:space="preserve"> Годовой объем       2017 год</t>
  </si>
  <si>
    <t>Налог, взимаемый с налогоплательщиков, выбравших в качестве объекта налогообложения доходы</t>
  </si>
  <si>
    <t>000 1 05 04000 01 0000 110</t>
  </si>
  <si>
    <t>Налог, взимаемый в связи с применением патентной системы налогообложения</t>
  </si>
  <si>
    <t xml:space="preserve">Прочие доходы от  компенсации затрат бюджетов городских округов 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</si>
  <si>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</si>
  <si>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 xml:space="preserve">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 общего образования, а также дополнительного образования в общеобразовательных учреждениях в Камчатском крае</t>
  </si>
  <si>
    <t>Приложение №1.1</t>
  </si>
  <si>
    <t xml:space="preserve"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</si>
  <si>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044 09 99</t>
  </si>
  <si>
    <t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</t>
  </si>
  <si>
    <t>043 00 00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</si>
  <si>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</si>
  <si>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</si>
  <si>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</si>
  <si>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</si>
  <si>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</si>
  <si>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Приложение №4</t>
  </si>
  <si>
    <t>ДОХОДЫ ОТ ПРОДАЖИ МАТЕРИАЛЬНЫХ И НЕМАТЕРИАЛЬНЫХ АКТИВОВ</t>
  </si>
  <si>
    <t xml:space="preserve"> "О бюджете городского округа "поселок Палана" 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</si>
  <si>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</si>
  <si>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</si>
  <si>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</si>
  <si>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</si>
  <si>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 xml:space="preserve"> 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</si>
  <si>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</si>
  <si>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</si>
  <si>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 , реализующих основную общеобразовательную программу дошкольного образования</t>
  </si>
  <si>
    <t xml:space="preserve">Муниципальная программа "Развитие образования в городском округе "поселок Палана" на 2014-2015 годы". Подпрограмма "Развитие дошкольного образования".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</si>
  <si>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041 11 16</t>
  </si>
  <si>
    <t xml:space="preserve">Муниципальная программа "Развитие образования в городском округе "поселок Палана" на 2014-2015 годы". </t>
  </si>
  <si>
    <t xml:space="preserve">Расходы за счет средств федерального бюджета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</si>
  <si>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</t>
  </si>
  <si>
    <t xml:space="preserve">011 </t>
  </si>
  <si>
    <t>Другие вопросы в области национальной безопасности и правоохранительной деятельности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</si>
  <si>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</si>
  <si>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</si>
  <si>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</si>
  <si>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</si>
  <si>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</si>
  <si>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</si>
  <si>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</si>
  <si>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Социальное обеспечение населения</t>
  </si>
  <si>
    <t>1004</t>
  </si>
  <si>
    <t>1003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</si>
  <si>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</si>
  <si>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</si>
  <si>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</si>
  <si>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</si>
  <si>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 xml:space="preserve">"О внесении изменений в НПА "О бюджете городского округа "поселок Палана" </t>
  </si>
  <si>
    <t xml:space="preserve">"О внесении изменений  в НПА "О бюджете городского округа "поселок Палана" </t>
  </si>
  <si>
    <t>1</t>
  </si>
  <si>
    <t>3</t>
  </si>
  <si>
    <t>5</t>
  </si>
  <si>
    <t>6</t>
  </si>
  <si>
    <t>Приложение №6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</si>
  <si>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</si>
  <si>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</si>
  <si>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</si>
  <si>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</si>
  <si>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</si>
  <si>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>Муниципальная программа "Развитие физической культуры в городском округе "поселок Палана" на  2014-2015 годы"</t>
  </si>
  <si>
    <t>011 00 00</t>
  </si>
  <si>
    <t xml:space="preserve">Муниципальная программа "Развитие физической культуры в городском округе "поселок Палана" на  2014-2015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</si>
  <si>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011 09 99</t>
  </si>
  <si>
    <t>Массовый спорт</t>
  </si>
  <si>
    <t xml:space="preserve"> Непрограммные расходы. Расходы за счет субвенции на осуществление государственных полномочий Камчатского края по присвоению спортивных разрядов</t>
  </si>
  <si>
    <t xml:space="preserve">Непрограммные расходы. Мероприятия в области жилищного хозяйства </t>
  </si>
  <si>
    <t>Муниципальная программа "Социальная поддержка граждан в городском округе "поселок Палана" на 2014-2015 годы". Подпрограмма "Обеспечение жильем отдельных категорий граждан"</t>
  </si>
  <si>
    <t>024 00 00</t>
  </si>
  <si>
    <t>024 50 82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</si>
  <si>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</t>
  </si>
  <si>
    <t xml:space="preserve">990 11 01 </t>
  </si>
  <si>
    <t xml:space="preserve">Муниципальная программа  "Повышение безопасности дорожного движения на территории городского округа "поселок Палана" на 2014-2015 годы" </t>
  </si>
  <si>
    <t>Муниципальная программа "Повышение безопасности дорожного движения на территории городского округа "поселок Палана" на 2013-2015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</si>
  <si>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Распределение ассигнований на реализацию муниципальных  программ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</si>
  <si>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</si>
  <si>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</si>
  <si>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</si>
  <si>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</si>
  <si>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</si>
  <si>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</si>
  <si>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Муниципальная программа "Комплексная программа "Профилактика правонарушений и преступлений на территории городского округа "поселок Палана" на 2014-2015 годы"</t>
  </si>
  <si>
    <t>051 00 00</t>
  </si>
  <si>
    <t>Муниципальная программа "Комплексная программа "Профилактика правонарушений и преступлений на территории городского округа "поселок Палана" на 2014-2015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</si>
  <si>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051 09 99</t>
  </si>
  <si>
    <t>061 00 00</t>
  </si>
  <si>
    <t>061 09 99</t>
  </si>
  <si>
    <t>Непрограммные расходы. Содержание автомобильных дорог общего пользования</t>
  </si>
  <si>
    <t>990 11 10</t>
  </si>
  <si>
    <t>Непрограммные расходы.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</si>
  <si>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990 11 11</t>
  </si>
  <si>
    <t xml:space="preserve"> Непрограммные расходы. Мероприятия в области жилищного хозяйства </t>
  </si>
  <si>
    <t>990 11 12</t>
  </si>
  <si>
    <t xml:space="preserve">Непрограммные мероприятия. Мероприятия в области коммунального хозяйства </t>
  </si>
  <si>
    <t>990 11 13</t>
  </si>
  <si>
    <t>Непрограммные расходы. Уличное освещение</t>
  </si>
  <si>
    <t>990 11 14</t>
  </si>
  <si>
    <t>Непрограммные расходы. Прочие мероприятия по благоустройству городских округов и поселений</t>
  </si>
  <si>
    <t>990 11 15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</si>
  <si>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</si>
  <si>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042 09 99</t>
  </si>
  <si>
    <t>Муниципальная программа "Развитие культуры в городском округе "поселок Палана" на 2014-2015 годы"</t>
  </si>
  <si>
    <t>030 00 00</t>
  </si>
  <si>
    <t>Муниципальная программа "Развитие культуры в городском округе "поселок Палана" на 2014-2015 годы". Подпрограмма "Организация и проведение культурно-массовых мероприятий в городском округе "поселок Палана"</t>
  </si>
  <si>
    <t>031 00 00</t>
  </si>
  <si>
    <t xml:space="preserve">Муниципальная программа "Развитие культуры в городском округе "поселок Палана" на 2014-2015 годы". Подпрограмма "Организация и проведение культурно-массовых мероприятий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</si>
  <si>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031 09 99</t>
  </si>
  <si>
    <t>Муниципальная программа "Развитие культуры в городском округе "поселок Палана" на 2014-2015 годы". Подпрограмма "Организация досуга населения"</t>
  </si>
  <si>
    <t>032 00 00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</si>
  <si>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</si>
  <si>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</si>
  <si>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</si>
  <si>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Приложение №1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</si>
  <si>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</si>
  <si>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</si>
  <si>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</si>
  <si>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</si>
  <si>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</si>
  <si>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</si>
  <si>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</si>
  <si>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</si>
  <si>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 Непрограммные расходы. 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</si>
  <si>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990 40 08</t>
  </si>
  <si>
    <t xml:space="preserve">Непрограммные расходы. Учреждения по обеспечению хозяйственного обслуживания </t>
  </si>
  <si>
    <t>990 11 06</t>
  </si>
  <si>
    <t xml:space="preserve">990 00 00 </t>
  </si>
  <si>
    <t>Непрограммные расходы. За счет субвенции на осуществление первичного воинского учета на территориях, где отсутствуют военные комиссариаты</t>
  </si>
  <si>
    <t>990 51 18</t>
  </si>
  <si>
    <t>Распределение расходов  бюджета городского округа "поселок  Палана" на 2015 год по разделам и подразделам классификации расходов бюджетов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</si>
  <si>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2015 год </t>
  </si>
  <si>
    <t xml:space="preserve">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</si>
  <si>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Муниципальная программа  "Совершенствование управления муниципальным имуществом городского округа  "поселок Палана" на 2015-2019 годы" Подпрограмма "Обеспечение реализации Программы"</t>
  </si>
  <si>
    <t>102 00 00</t>
  </si>
  <si>
    <t>102 11 01</t>
  </si>
  <si>
    <t xml:space="preserve">091 00 00 </t>
  </si>
  <si>
    <t>163 Иные межбюджетные трансферты на поддержку экономического исоциального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</si>
  <si>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Муниципальная программа  "Устойчивое развитие коренных малочисленных народов Севера , Сибири и Дальнего Востока, проживающих на территории городского округа "поселок Палана" на 2014-2018 годы" за счет иных межбюджетных  трансфертов из краевого бюджета</t>
  </si>
  <si>
    <t>091 40 32</t>
  </si>
  <si>
    <t xml:space="preserve"> Реализация государственных функций, связанных с общегосударственным управлением. Выполнение других обязательств государства</t>
  </si>
  <si>
    <t>102 11 05</t>
  </si>
  <si>
    <t>Муниципальная программа  "Совершенствование управления муниципальным имуществом городского округа на 2015-2019 годы" Подпрограмма "Обеспечение реализации Программы"</t>
  </si>
  <si>
    <t xml:space="preserve">Учреждения по обеспечению хозяйственного обслуживания </t>
  </si>
  <si>
    <t>102 11 06</t>
  </si>
  <si>
    <t>990 40 27</t>
  </si>
  <si>
    <t>Муниципальная программа  "Совершенствование управления муниципальным имуществом городского округа  "поселок Палана" на 2015-2019 годы" Подпрограмма "Повышение эффективности управления муниципальным имуществом"</t>
  </si>
  <si>
    <t>101 00 00</t>
  </si>
  <si>
    <t xml:space="preserve"> Мероприятия в области жилищного хозяйства </t>
  </si>
  <si>
    <t>101 11 12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</si>
  <si>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</t>
  </si>
  <si>
    <t>Капитальные вложения в объекты государственной (муниципальной) собственности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</si>
  <si>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 ". Подпрограмма "Энергосбережение и повышение энергетической эффективности в городском округе "поселок Палана". за счет средств  субсидий из бюджета Камчатского края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</si>
  <si>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средств субсидии на реализацию инвестиционных мероприятий из краевого бюджета </t>
  </si>
  <si>
    <t xml:space="preserve"> Прочие мероприятия по благоустройству городских округов и поселений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</si>
  <si>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 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</si>
  <si>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041 09 99</t>
  </si>
  <si>
    <t>041 40 06</t>
  </si>
  <si>
    <t>042 40 06</t>
  </si>
  <si>
    <t>000 2 02 03020 04 0000 151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</si>
  <si>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</si>
  <si>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000 2 02 03021 04 0000 151</t>
  </si>
  <si>
    <t xml:space="preserve">Субвенции  бюджетам  городских   округов по выплате вознаграждения за выполнение функций   классного руководителя  </t>
  </si>
  <si>
    <t xml:space="preserve"> за счет средств федерального бюджета </t>
  </si>
  <si>
    <t>000 2 02 03029 04 0000 151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</si>
  <si>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 всего: в том числе</t>
  </si>
  <si>
    <t>МП "Развитие малого предпринимательства на территории городского округа "поселок Палана" на 2014-2018 годы"</t>
  </si>
  <si>
    <t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"Чистая вода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</si>
  <si>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Муниципальная программа  "Совершенствование управления муниципальным имуществом городского округа на 2015-2019 годы". Подпрограмма "Обеспечение реализации Программы"</t>
  </si>
  <si>
    <t>Муниципальная программа  "Совершенствование управления муниципальным имуществом городского округа  "поселок Палана" на 2015-2019 годы".  Подпрограмма "Обеспечение реализации Программы"</t>
  </si>
  <si>
    <t>Муниципальная программа  "Совершенствование управления муниципальным имуществом городского округа  "поселок Палана" на 2015-2019 годы". Подпрограмма "Повышение эффективности управления муниципальным имуществом"</t>
  </si>
  <si>
    <t>Муниципальная программа  "Обеспечение жильем молодых семей в городском округе "поселок Палана" на 2015-2019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</si>
  <si>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Муниципальная программа  "Развитие  образования в городском округе "поселок Палана" на 2014-2015 годы".  Подпрограмма "Развитие общего образования" За счет субсидий из краевого бюджета</t>
  </si>
  <si>
    <t>Муниципальная программа  "Совершенствование управления муниципальным имуществом городского округа "поселок Палана" на 2015-2019 годы". Подпрограмма "Обеспечение реализации Программы"</t>
  </si>
  <si>
    <t>Муниципальная программа  "Совершенствование управления муниципальным имуществом городского округа  "поселок Палана" на 2015-2019 годы". Подпрограмма "Обеспечение реализации Программы"</t>
  </si>
  <si>
    <t>Муниципальная программа  "Устойчивое развитие коренных малочисленных народов Севера, Сибири и Дальнего Востока, проживающих на территории городского округа "поселок Палана" на 2014-2018 годы" за счет иных межбюджетных  трансфертов из краевого бюджета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</si>
  <si>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годы". Подпрограмма "Энергосбережение и повышение энергетической эффективности в городском округе "поселок Палана", за счет средств  субсидий из бюджета Камчатского края</t>
  </si>
  <si>
    <t>Непрограммныерасходы. Расходы в рамках непрограммных направлений деятельности, за исключением обособленных расходов, которым присваиваются уникальные коды</t>
  </si>
  <si>
    <t>Муниципальная программа  "Совершенствование управления муниципальным имуществом городского округа "поселок Палана" на 2015-2019 годы". Подпрограмма "Повышение эффективности управления муниципальным имуществом"</t>
  </si>
  <si>
    <t>Муниципальная программа  "Развитие  образования в городском округе "поселок Палана" на 2014-2015 годы". Подпрограмма "Развитие общего образования". За счет субсидий из краевого бюджета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</si>
  <si>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учреждениях, реализующих основную общеобразовательную программу дошкольного образования</t>
  </si>
  <si>
    <t>на уплату налога на имущество организаций муниципальными учреждениями</t>
  </si>
  <si>
    <t>000 2 02 04067 04 0000 151</t>
  </si>
  <si>
    <t>от «12 » декабря 2014г. № 16-НПА/06-14</t>
  </si>
  <si>
    <t xml:space="preserve">Уточнен. годовой объем </t>
  </si>
  <si>
    <t>Непрограммные расходы. За счет субвенции на выполнение государственных полномочий по государственной регистрации актов гражданского состояния</t>
  </si>
  <si>
    <t>Непрограммные расходы. Мероприятия по предупреждению и ликвидации последствий чрезвычайных ситуаций и стихийных бедствий</t>
  </si>
  <si>
    <t>990 11 07</t>
  </si>
  <si>
    <t>Непрограммные расходы. Мероприятия по гражданской обороне. Подготовка населения и организаций к действиям в чрезвычайной ситуации в мирное и военное время</t>
  </si>
  <si>
    <t>990 11 08</t>
  </si>
  <si>
    <t xml:space="preserve">Непрограммные расходы. Реализация других функций, связанных с обеспечением национальной безопасности и правоохранительной деятельности </t>
  </si>
  <si>
    <t>990 11 09</t>
  </si>
  <si>
    <t>Непрограммные расходы. Глава муниципального образования</t>
  </si>
  <si>
    <t xml:space="preserve">Непрограммные расходы. Мероприятия в области коммунального хозяйства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</si>
  <si>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За счет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</si>
  <si>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1.1</t>
  </si>
  <si>
    <t>1.2</t>
  </si>
  <si>
    <t>1.3</t>
  </si>
  <si>
    <t>1.4</t>
  </si>
  <si>
    <t>4.1</t>
  </si>
  <si>
    <t>4.2</t>
  </si>
  <si>
    <t>5.1</t>
  </si>
  <si>
    <t>5.2</t>
  </si>
  <si>
    <t>5.3</t>
  </si>
  <si>
    <t>5.4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</si>
</sst>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&quot;р.&quot;"/>
  </numFmts>
  <fonts count="41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0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7" fillId="0" borderId="0" xfId="0" applyNumberFormat="1" applyFont="1" applyFill="1" applyAlignment="1">
      <alignment/>
    </xf>
    <xf numFmtId="0" fontId="1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7" fontId="5" fillId="0" borderId="0" xfId="0" applyNumberFormat="1" applyFont="1" applyFill="1" applyBorder="1" applyAlignment="1">
      <alignment horizontal="center" vertical="center"/>
    </xf>
    <xf numFmtId="0" fontId="2" fillId="0" borderId="0" xfId="20" applyFont="1">
      <alignment/>
      <protection/>
    </xf>
    <xf numFmtId="0" fontId="7" fillId="0" borderId="1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0" fillId="0" borderId="0" xfId="0" applyFont="1" applyAlignment="1">
      <alignment/>
    </xf>
    <xf numFmtId="2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2" fillId="0" borderId="0" xfId="21" applyNumberFormat="1" applyFont="1" applyFill="1" applyAlignment="1">
      <alignment horizontal="center" vertical="center"/>
      <protection/>
    </xf>
    <xf numFmtId="0" fontId="6" fillId="0" borderId="0" xfId="21" applyNumberFormat="1" applyFont="1" applyFill="1" applyAlignment="1">
      <alignment horizontal="center" vertical="center"/>
      <protection/>
    </xf>
    <xf numFmtId="49" fontId="2" fillId="0" borderId="1" xfId="0" applyNumberFormat="1" applyFont="1" applyFill="1" applyBorder="1" applyAlignment="1">
      <alignment horizontal="right" wrapText="1"/>
    </xf>
    <xf numFmtId="49" fontId="31" fillId="0" borderId="1" xfId="0" applyNumberFormat="1" applyFont="1" applyFill="1" applyBorder="1" applyAlignment="1">
      <alignment horizontal="right" wrapText="1"/>
    </xf>
    <xf numFmtId="0" fontId="2" fillId="0" borderId="0" xfId="21" applyNumberFormat="1" applyFont="1" applyFill="1" applyAlignment="1">
      <alignment horizontal="left" vertical="center" wrapText="1"/>
      <protection/>
    </xf>
    <xf numFmtId="49" fontId="20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3" applyNumberFormat="1" applyFont="1" applyFill="1" applyBorder="1" applyAlignment="1">
      <alignment horizontal="right" wrapText="1"/>
      <protection/>
    </xf>
    <xf numFmtId="49" fontId="20" fillId="0" borderId="1" xfId="22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32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177" fontId="5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0" fillId="0" borderId="0" xfId="0" applyNumberFormat="1" applyFont="1" applyAlignment="1">
      <alignment/>
    </xf>
    <xf numFmtId="0" fontId="9" fillId="0" borderId="1" xfId="0" applyNumberFormat="1" applyFont="1" applyFill="1" applyBorder="1" applyAlignment="1">
      <alignment horizontal="justify" vertical="top" wrapText="1"/>
    </xf>
    <xf numFmtId="0" fontId="13" fillId="0" borderId="1" xfId="0" applyNumberFormat="1" applyFont="1" applyFill="1" applyBorder="1" applyAlignment="1">
      <alignment horizontal="justify" vertical="top" wrapText="1"/>
    </xf>
    <xf numFmtId="0" fontId="2" fillId="0" borderId="0" xfId="21" applyNumberFormat="1" applyFont="1" applyFill="1" applyAlignment="1">
      <alignment horizontal="right" vertical="center"/>
      <protection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horizontal="justify" vertical="top" wrapText="1"/>
    </xf>
    <xf numFmtId="0" fontId="33" fillId="0" borderId="1" xfId="0" applyNumberFormat="1" applyFont="1" applyFill="1" applyBorder="1" applyAlignment="1">
      <alignment horizontal="justify" vertical="top" wrapText="1"/>
    </xf>
    <xf numFmtId="0" fontId="17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/>
    </xf>
    <xf numFmtId="0" fontId="36" fillId="0" borderId="0" xfId="0" applyFont="1" applyAlignment="1">
      <alignment/>
    </xf>
    <xf numFmtId="49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49" fontId="2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7" fillId="0" borderId="0" xfId="0" applyNumberFormat="1" applyFont="1" applyFill="1" applyBorder="1" applyAlignment="1">
      <alignment wrapText="1"/>
    </xf>
    <xf numFmtId="4" fontId="9" fillId="0" borderId="0" xfId="0" applyNumberFormat="1" applyFont="1" applyAlignment="1">
      <alignment/>
    </xf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0" applyNumberFormat="1" applyFont="1" applyFill="1" applyBorder="1" applyAlignment="1">
      <alignment horizontal="right" wrapText="1"/>
    </xf>
    <xf numFmtId="169" fontId="31" fillId="0" borderId="1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right" wrapText="1"/>
    </xf>
    <xf numFmtId="0" fontId="31" fillId="0" borderId="3" xfId="0" applyNumberFormat="1" applyFont="1" applyFill="1" applyBorder="1" applyAlignment="1">
      <alignment horizontal="justify" vertical="top" wrapText="1"/>
    </xf>
    <xf numFmtId="0" fontId="31" fillId="0" borderId="4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1" xfId="23" applyNumberFormat="1" applyFont="1" applyFill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49" fontId="9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 wrapText="1"/>
    </xf>
    <xf numFmtId="49" fontId="16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2" fillId="0" borderId="3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1" xfId="23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justify"/>
    </xf>
    <xf numFmtId="49" fontId="2" fillId="0" borderId="1" xfId="0" applyNumberFormat="1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left" wrapText="1"/>
    </xf>
    <xf numFmtId="49" fontId="3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justify" vertical="top" wrapText="1"/>
    </xf>
    <xf numFmtId="0" fontId="13" fillId="0" borderId="3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justify" vertical="top" wrapText="1"/>
    </xf>
    <xf numFmtId="49" fontId="7" fillId="2" borderId="6" xfId="18" applyNumberFormat="1" applyFont="1" applyFill="1" applyBorder="1" applyAlignment="1">
      <alignment horizontal="left" vertical="top" wrapText="1"/>
      <protection/>
    </xf>
    <xf numFmtId="0" fontId="16" fillId="0" borderId="1" xfId="0" applyFont="1" applyFill="1" applyBorder="1" applyAlignment="1">
      <alignment horizontal="justify" vertical="top"/>
    </xf>
    <xf numFmtId="0" fontId="9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/>
    </xf>
    <xf numFmtId="0" fontId="9" fillId="0" borderId="7" xfId="0" applyNumberFormat="1" applyFont="1" applyFill="1" applyBorder="1" applyAlignment="1">
      <alignment horizontal="justify" vertical="top" wrapText="1"/>
    </xf>
    <xf numFmtId="0" fontId="14" fillId="0" borderId="1" xfId="0" applyNumberFormat="1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justify" vertical="top"/>
    </xf>
    <xf numFmtId="0" fontId="16" fillId="0" borderId="3" xfId="0" applyFont="1" applyFill="1" applyBorder="1" applyAlignment="1">
      <alignment horizontal="justify" vertical="top"/>
    </xf>
    <xf numFmtId="2" fontId="3" fillId="0" borderId="1" xfId="0" applyNumberFormat="1" applyFont="1" applyFill="1" applyBorder="1" applyAlignment="1">
      <alignment horizontal="justify" vertical="top" wrapText="1"/>
    </xf>
    <xf numFmtId="2" fontId="12" fillId="0" borderId="1" xfId="0" applyNumberFormat="1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2" fontId="9" fillId="0" borderId="4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/>
    </xf>
    <xf numFmtId="2" fontId="15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justify" vertical="top" wrapText="1"/>
    </xf>
    <xf numFmtId="2" fontId="13" fillId="0" borderId="3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/>
    </xf>
    <xf numFmtId="2" fontId="0" fillId="0" borderId="0" xfId="0" applyNumberFormat="1" applyAlignment="1">
      <alignment/>
    </xf>
    <xf numFmtId="2" fontId="9" fillId="0" borderId="1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justify" vertical="top"/>
    </xf>
    <xf numFmtId="0" fontId="2" fillId="0" borderId="0" xfId="21" applyNumberFormat="1" applyFont="1" applyFill="1" applyAlignment="1">
      <alignment vertical="center"/>
      <protection/>
    </xf>
    <xf numFmtId="0" fontId="30" fillId="0" borderId="0" xfId="0" applyFont="1" applyAlignment="1">
      <alignment horizontal="right"/>
    </xf>
    <xf numFmtId="0" fontId="2" fillId="0" borderId="0" xfId="21" applyNumberFormat="1" applyFont="1" applyFill="1" applyBorder="1" applyAlignment="1">
      <alignment horizontal="right" vertical="center"/>
      <protection/>
    </xf>
    <xf numFmtId="0" fontId="5" fillId="2" borderId="1" xfId="0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0" fontId="13" fillId="0" borderId="1" xfId="0" applyNumberFormat="1" applyFont="1" applyFill="1" applyBorder="1" applyAlignment="1">
      <alignment vertical="top" wrapText="1"/>
    </xf>
    <xf numFmtId="49" fontId="9" fillId="2" borderId="2" xfId="18" applyNumberFormat="1" applyFont="1" applyFill="1" applyBorder="1" applyAlignment="1">
      <alignment horizontal="left" wrapText="1"/>
      <protection/>
    </xf>
    <xf numFmtId="2" fontId="9" fillId="0" borderId="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right" wrapText="1"/>
    </xf>
    <xf numFmtId="0" fontId="9" fillId="0" borderId="8" xfId="19" applyNumberFormat="1" applyFont="1" applyBorder="1" applyAlignment="1">
      <alignment wrapText="1"/>
      <protection/>
    </xf>
    <xf numFmtId="0" fontId="26" fillId="0" borderId="1" xfId="19" applyNumberFormat="1" applyFont="1" applyBorder="1" applyAlignment="1">
      <alignment wrapText="1"/>
      <protection/>
    </xf>
    <xf numFmtId="49" fontId="7" fillId="2" borderId="9" xfId="18" applyNumberFormat="1" applyFont="1" applyFill="1" applyBorder="1" applyAlignment="1">
      <alignment horizontal="left" vertical="top" wrapText="1"/>
      <protection/>
    </xf>
    <xf numFmtId="49" fontId="3" fillId="2" borderId="9" xfId="18" applyNumberFormat="1" applyFont="1" applyFill="1" applyBorder="1" applyAlignment="1">
      <alignment horizontal="right"/>
      <protection/>
    </xf>
    <xf numFmtId="169" fontId="9" fillId="0" borderId="1" xfId="0" applyNumberFormat="1" applyFont="1" applyBorder="1" applyAlignment="1">
      <alignment/>
    </xf>
    <xf numFmtId="49" fontId="3" fillId="2" borderId="6" xfId="18" applyNumberFormat="1" applyFont="1" applyFill="1" applyBorder="1" applyAlignment="1">
      <alignment horizontal="right"/>
      <protection/>
    </xf>
    <xf numFmtId="0" fontId="9" fillId="0" borderId="0" xfId="0" applyFont="1" applyAlignment="1">
      <alignment wrapText="1"/>
    </xf>
    <xf numFmtId="0" fontId="9" fillId="2" borderId="7" xfId="18" applyNumberFormat="1" applyFont="1" applyFill="1" applyBorder="1" applyAlignment="1">
      <alignment horizontal="left" wrapText="1"/>
      <protection/>
    </xf>
    <xf numFmtId="2" fontId="9" fillId="0" borderId="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9" fillId="0" borderId="4" xfId="0" applyNumberFormat="1" applyFont="1" applyFill="1" applyBorder="1" applyAlignment="1">
      <alignment horizontal="justify" vertical="top" wrapText="1"/>
    </xf>
    <xf numFmtId="49" fontId="3" fillId="2" borderId="1" xfId="18" applyNumberFormat="1" applyFont="1" applyFill="1" applyBorder="1" applyAlignment="1">
      <alignment horizontal="left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horizontal="right" vertical="center" wrapText="1"/>
      <protection/>
    </xf>
    <xf numFmtId="0" fontId="31" fillId="0" borderId="4" xfId="0" applyNumberFormat="1" applyFont="1" applyFill="1" applyBorder="1" applyAlignment="1">
      <alignment vertical="top" wrapText="1"/>
    </xf>
    <xf numFmtId="0" fontId="31" fillId="0" borderId="5" xfId="0" applyNumberFormat="1" applyFont="1" applyFill="1" applyBorder="1" applyAlignment="1">
      <alignment vertical="top" wrapText="1"/>
    </xf>
    <xf numFmtId="49" fontId="31" fillId="0" borderId="1" xfId="0" applyNumberFormat="1" applyFont="1" applyFill="1" applyBorder="1" applyAlignment="1">
      <alignment horizontal="center" vertical="top"/>
    </xf>
    <xf numFmtId="49" fontId="31" fillId="0" borderId="1" xfId="0" applyNumberFormat="1" applyFont="1" applyBorder="1" applyAlignment="1">
      <alignment horizontal="right"/>
    </xf>
    <xf numFmtId="2" fontId="10" fillId="0" borderId="0" xfId="0" applyNumberFormat="1" applyAlignment="1">
      <alignment/>
    </xf>
    <xf numFmtId="2" fontId="5" fillId="0" borderId="1" xfId="0" applyNumberFormat="1" applyFont="1" applyBorder="1" applyAlignment="1">
      <alignment horizontal="left" wrapText="1"/>
    </xf>
    <xf numFmtId="188" fontId="5" fillId="0" borderId="1" xfId="0" applyNumberFormat="1" applyFont="1" applyBorder="1" applyAlignment="1">
      <alignment horizontal="left" wrapText="1"/>
    </xf>
    <xf numFmtId="49" fontId="20" fillId="0" borderId="5" xfId="22" applyNumberFormat="1" applyFont="1" applyFill="1" applyBorder="1" applyAlignment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20" applyNumberFormat="1" applyFont="1" applyBorder="1" applyAlignment="1">
      <alignment horizontal="center"/>
      <protection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49" fontId="30" fillId="0" borderId="0" xfId="0" applyNumberFormat="1" applyFont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vertical="top" wrapText="1"/>
    </xf>
    <xf numFmtId="174" fontId="14" fillId="0" borderId="0" xfId="0" applyNumberFormat="1" applyFont="1" applyFill="1" applyBorder="1" applyAlignment="1">
      <alignment horizontal="right"/>
    </xf>
    <xf numFmtId="49" fontId="3" fillId="0" borderId="6" xfId="18" applyNumberFormat="1" applyFont="1" applyFill="1" applyBorder="1" applyAlignment="1">
      <alignment horizontal="left" vertical="center" wrapText="1"/>
      <protection/>
    </xf>
    <xf numFmtId="2" fontId="9" fillId="0" borderId="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49" fontId="9" fillId="2" borderId="1" xfId="18" applyNumberFormat="1" applyFont="1" applyFill="1" applyBorder="1" applyAlignment="1">
      <alignment horizontal="left" wrapText="1"/>
      <protection/>
    </xf>
    <xf numFmtId="49" fontId="9" fillId="2" borderId="6" xfId="18" applyNumberFormat="1" applyFont="1" applyFill="1" applyBorder="1" applyAlignment="1">
      <alignment horizontal="left" wrapText="1"/>
      <protection/>
    </xf>
    <xf numFmtId="0" fontId="3" fillId="0" borderId="3" xfId="0" applyFont="1" applyFill="1" applyBorder="1" applyAlignment="1">
      <alignment horizontal="justify" vertical="top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49" fontId="9" fillId="2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5" fontId="31" fillId="0" borderId="1" xfId="0" applyNumberFormat="1" applyFont="1" applyFill="1" applyBorder="1" applyAlignment="1">
      <alignment horizontal="right" wrapText="1"/>
    </xf>
    <xf numFmtId="165" fontId="3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9" fontId="7" fillId="2" borderId="1" xfId="18" applyNumberFormat="1" applyFont="1" applyFill="1" applyBorder="1" applyAlignment="1">
      <alignment horizontal="left" vertical="top" wrapText="1"/>
      <protection/>
    </xf>
    <xf numFmtId="49" fontId="3" fillId="2" borderId="1" xfId="18" applyNumberFormat="1" applyFont="1" applyFill="1" applyBorder="1" applyAlignment="1">
      <alignment horizontal="right"/>
      <protection/>
    </xf>
    <xf numFmtId="49" fontId="2" fillId="0" borderId="11" xfId="0" applyNumberFormat="1" applyFont="1" applyFill="1" applyBorder="1" applyAlignment="1">
      <alignment horizontal="right" wrapText="1"/>
    </xf>
    <xf numFmtId="0" fontId="10" fillId="0" borderId="3" xfId="0" applyBorder="1" applyAlignment="1">
      <alignment/>
    </xf>
    <xf numFmtId="0" fontId="31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0" fillId="0" borderId="3" xfId="22" applyNumberFormat="1" applyFont="1" applyFill="1" applyBorder="1" applyAlignment="1">
      <alignment horizontal="center" vertical="center" wrapText="1"/>
      <protection/>
    </xf>
    <xf numFmtId="49" fontId="20" fillId="0" borderId="5" xfId="22" applyNumberFormat="1" applyFont="1" applyFill="1" applyBorder="1" applyAlignment="1">
      <alignment horizontal="center" vertical="center" wrapText="1"/>
      <protection/>
    </xf>
    <xf numFmtId="0" fontId="20" fillId="0" borderId="3" xfId="22" applyFont="1" applyFill="1" applyBorder="1" applyAlignment="1">
      <alignment horizontal="center" vertical="center" wrapText="1"/>
      <protection/>
    </xf>
    <xf numFmtId="0" fontId="20" fillId="0" borderId="5" xfId="22" applyFont="1" applyFill="1" applyBorder="1" applyAlignment="1">
      <alignment horizontal="center" vertical="center" wrapText="1"/>
      <protection/>
    </xf>
    <xf numFmtId="4" fontId="20" fillId="0" borderId="3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33" fillId="0" borderId="3" xfId="0" applyNumberFormat="1" applyFont="1" applyFill="1" applyBorder="1" applyAlignment="1">
      <alignment horizontal="justify" vertical="top" wrapText="1"/>
    </xf>
    <xf numFmtId="0" fontId="33" fillId="0" borderId="5" xfId="0" applyNumberFormat="1" applyFont="1" applyFill="1" applyBorder="1" applyAlignment="1">
      <alignment horizontal="justify" vertical="top" wrapText="1"/>
    </xf>
    <xf numFmtId="0" fontId="39" fillId="0" borderId="0" xfId="24" applyNumberFormat="1" applyFont="1" applyFill="1" applyAlignment="1">
      <alignment horizontal="center" vertical="center"/>
      <protection/>
    </xf>
    <xf numFmtId="0" fontId="31" fillId="0" borderId="3" xfId="0" applyNumberFormat="1" applyFont="1" applyFill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49" fontId="31" fillId="0" borderId="3" xfId="0" applyNumberFormat="1" applyFont="1" applyFill="1" applyBorder="1" applyAlignment="1">
      <alignment horizontal="center" vertical="top"/>
    </xf>
    <xf numFmtId="49" fontId="31" fillId="0" borderId="5" xfId="0" applyNumberFormat="1" applyFont="1" applyFill="1" applyBorder="1" applyAlignment="1">
      <alignment horizontal="center" vertical="top"/>
    </xf>
    <xf numFmtId="0" fontId="31" fillId="0" borderId="5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justify" vertical="top" wrapText="1"/>
    </xf>
    <xf numFmtId="0" fontId="10" fillId="0" borderId="4" xfId="0" applyBorder="1" applyAlignment="1">
      <alignment/>
    </xf>
    <xf numFmtId="0" fontId="10" fillId="0" borderId="5" xfId="0" applyBorder="1" applyAlignment="1">
      <alignment/>
    </xf>
    <xf numFmtId="0" fontId="2" fillId="0" borderId="0" xfId="21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" fillId="0" borderId="0" xfId="21" applyNumberFormat="1" applyFont="1" applyFill="1" applyAlignment="1">
      <alignment horizontal="right" vertical="center"/>
      <protection/>
    </xf>
  </cellXfs>
  <cellStyles count="15">
    <cellStyle name="Normal" xfId="0"/>
    <cellStyle name="Hyperlink" xfId="15"/>
    <cellStyle name="Currency" xfId="16"/>
    <cellStyle name="Currency [0]" xfId="17"/>
    <cellStyle name="Обычный 2" xfId="18"/>
    <cellStyle name="Обычный_2 разделы пр 7 " xfId="19"/>
    <cellStyle name="Обычный_Tmp4" xfId="20"/>
    <cellStyle name="Обычный_Исполнение2004" xfId="21"/>
    <cellStyle name="Обычный_Лист1" xfId="22"/>
    <cellStyle name="Обычный_Прилож 5,6" xfId="23"/>
    <cellStyle name="Обычный_ЦелПрограммыИСПОЛН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40;&#1051;&#1040;&#1053;&#1040;%202015\&#1074;&#1085;&#1077;&#1089;&#1077;&#1085;&#1080;&#1077;%20&#1080;&#1079;&#1084;&#1077;&#1085;&#1077;&#1085;&#1080;&#1081;%20&#1074;%202015&#1075;\&#1074;&#1085;&#1077;&#1089;&#1077;&#1085;&#1080;&#1077;%20&#1080;&#1079;&#1084;&#1077;&#1085;%20&#1041;&#1102;&#1076;&#1078;.%202015%20&#1080;%20&#1087;&#1083;&#1072;&#1085;&#1086;&#1074;&#1099;&#1081;%202016-17%20%20&#1055;&#1088;&#1080;&#1083;.1-9%20&#1086;&#1090;%2012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1 ГАД "/>
      <sheetName val="пр2 адми ист деф"/>
      <sheetName val="пр3 нормат "/>
      <sheetName val="пр3.1  нормат 16-17"/>
      <sheetName val="пр 5.1 ист 2016- 2017 "/>
      <sheetName val="пр 5 ут. ист деф "/>
      <sheetName val="пр 4 доход "/>
      <sheetName val="пр 4 .1 доход 2016-2017"/>
      <sheetName val="пр 6 разделы "/>
      <sheetName val="пр6.1 разд  подр 2016-2017 "/>
      <sheetName val="р 7.1 2016- 2017"/>
      <sheetName val=" разделы пр 7 "/>
      <sheetName val=" пр 8 "/>
      <sheetName val=" пр9 МП"/>
      <sheetName val="пр10 пр госгарант"/>
      <sheetName val="пр 11 внутр заимст"/>
      <sheetName val="  пр.8.1  вед. расх.2016-2017"/>
    </sheetNames>
    <sheetDataSet>
      <sheetData sheetId="10">
        <row r="15">
          <cell r="G15">
            <v>3641.12</v>
          </cell>
          <cell r="H15">
            <v>3641.12</v>
          </cell>
        </row>
        <row r="19">
          <cell r="G19">
            <v>4744</v>
          </cell>
          <cell r="H19">
            <v>4752</v>
          </cell>
        </row>
        <row r="25">
          <cell r="G25">
            <v>33702.09986</v>
          </cell>
          <cell r="H25">
            <v>33702.09986</v>
          </cell>
        </row>
        <row r="45">
          <cell r="G45">
            <v>12189.945</v>
          </cell>
          <cell r="H45">
            <v>12189.945</v>
          </cell>
        </row>
        <row r="55">
          <cell r="G55">
            <v>32106.136950000004</v>
          </cell>
          <cell r="H55">
            <v>34250.462400000004</v>
          </cell>
        </row>
        <row r="81">
          <cell r="G81">
            <v>363.3</v>
          </cell>
          <cell r="H81">
            <v>346.6</v>
          </cell>
        </row>
        <row r="88">
          <cell r="G88">
            <v>387.2</v>
          </cell>
          <cell r="H88">
            <v>412.2</v>
          </cell>
        </row>
        <row r="95">
          <cell r="G95">
            <v>3797.578</v>
          </cell>
          <cell r="H95">
            <v>3797.578</v>
          </cell>
        </row>
        <row r="104">
          <cell r="G104">
            <v>3500</v>
          </cell>
          <cell r="H104">
            <v>3500</v>
          </cell>
        </row>
        <row r="110">
          <cell r="G110">
            <v>5500</v>
          </cell>
          <cell r="H110">
            <v>5000</v>
          </cell>
        </row>
        <row r="119">
          <cell r="G119">
            <v>2259.81</v>
          </cell>
          <cell r="H119">
            <v>1500</v>
          </cell>
        </row>
        <row r="125">
          <cell r="G125">
            <v>4590</v>
          </cell>
          <cell r="H125">
            <v>4090</v>
          </cell>
        </row>
        <row r="132">
          <cell r="G132">
            <v>93607.6229</v>
          </cell>
          <cell r="H132">
            <v>91607.6229</v>
          </cell>
        </row>
        <row r="142">
          <cell r="G142">
            <v>137533.861</v>
          </cell>
          <cell r="H142">
            <v>140108.861</v>
          </cell>
        </row>
        <row r="157">
          <cell r="G157">
            <v>700</v>
          </cell>
          <cell r="H157">
            <v>700</v>
          </cell>
        </row>
        <row r="163">
          <cell r="G163">
            <v>1167</v>
          </cell>
          <cell r="H163">
            <v>1167</v>
          </cell>
        </row>
        <row r="169">
          <cell r="G169">
            <v>8500</v>
          </cell>
          <cell r="H169">
            <v>8000</v>
          </cell>
        </row>
        <row r="175">
          <cell r="G175">
            <v>1601.211</v>
          </cell>
          <cell r="H175">
            <v>1601.211</v>
          </cell>
        </row>
        <row r="180">
          <cell r="G180">
            <v>9818.28518</v>
          </cell>
          <cell r="H180">
            <v>9823.28518</v>
          </cell>
        </row>
        <row r="187">
          <cell r="G187">
            <v>13580</v>
          </cell>
          <cell r="H187">
            <v>14620.800000000001</v>
          </cell>
        </row>
        <row r="203">
          <cell r="G203">
            <v>12.9</v>
          </cell>
          <cell r="H203">
            <v>12.9</v>
          </cell>
        </row>
      </sheetData>
      <sheetData sheetId="11">
        <row r="15">
          <cell r="I15">
            <v>3641.12</v>
          </cell>
        </row>
        <row r="25">
          <cell r="I25">
            <v>33701.09986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150" zoomScaleSheetLayoutView="150" workbookViewId="0" topLeftCell="A1">
      <selection activeCell="B6" sqref="B6:C6"/>
    </sheetView>
  </sheetViews>
  <sheetFormatPr defaultColWidth="9.00390625" defaultRowHeight="12.75"/>
  <cols>
    <col min="1" max="1" width="26.875" style="13" customWidth="1"/>
    <col min="2" max="2" width="49.875" style="14" customWidth="1"/>
    <col min="3" max="3" width="17.75390625" style="16" customWidth="1"/>
    <col min="4" max="4" width="16.75390625" style="15" customWidth="1"/>
    <col min="5" max="5" width="12.625" style="14" bestFit="1" customWidth="1"/>
    <col min="6" max="16384" width="9.125" style="14" customWidth="1"/>
  </cols>
  <sheetData>
    <row r="1" spans="2:3" ht="15">
      <c r="B1" s="44"/>
      <c r="C1" s="43" t="s">
        <v>57</v>
      </c>
    </row>
    <row r="2" spans="2:3" ht="15">
      <c r="B2" s="44"/>
      <c r="C2" s="43" t="s">
        <v>201</v>
      </c>
    </row>
    <row r="3" spans="1:3" ht="15.75">
      <c r="A3" s="17" t="s">
        <v>130</v>
      </c>
      <c r="B3" s="302" t="s">
        <v>200</v>
      </c>
      <c r="C3" s="303"/>
    </row>
    <row r="4" spans="1:3" ht="15">
      <c r="A4" s="302" t="s">
        <v>479</v>
      </c>
      <c r="B4" s="302"/>
      <c r="C4" s="302"/>
    </row>
    <row r="5" spans="1:3" ht="15.75">
      <c r="A5" s="17"/>
      <c r="B5" s="43"/>
      <c r="C5" s="43" t="s">
        <v>367</v>
      </c>
    </row>
    <row r="6" spans="1:3" ht="15">
      <c r="A6" s="41"/>
      <c r="B6" s="302" t="s">
        <v>247</v>
      </c>
      <c r="C6" s="303"/>
    </row>
    <row r="8" ht="12" hidden="1"/>
    <row r="9" spans="2:3" ht="18" customHeight="1">
      <c r="B9" s="44"/>
      <c r="C9" s="43" t="s">
        <v>202</v>
      </c>
    </row>
    <row r="10" spans="2:3" ht="14.25" customHeight="1">
      <c r="B10" s="44"/>
      <c r="C10" s="43" t="s">
        <v>201</v>
      </c>
    </row>
    <row r="11" spans="1:3" ht="15.75" customHeight="1">
      <c r="A11" s="17" t="s">
        <v>130</v>
      </c>
      <c r="B11" s="302" t="s">
        <v>200</v>
      </c>
      <c r="C11" s="303"/>
    </row>
    <row r="12" spans="1:3" ht="15.75" customHeight="1">
      <c r="A12" s="17"/>
      <c r="B12" s="302" t="s">
        <v>449</v>
      </c>
      <c r="C12" s="302"/>
    </row>
    <row r="13" spans="1:3" ht="15.75" customHeight="1">
      <c r="A13" s="17"/>
      <c r="B13" s="43"/>
      <c r="C13" s="43" t="s">
        <v>367</v>
      </c>
    </row>
    <row r="14" spans="1:3" ht="15" customHeight="1">
      <c r="A14" s="41"/>
      <c r="B14" s="302" t="s">
        <v>59</v>
      </c>
      <c r="C14" s="303"/>
    </row>
    <row r="15" spans="1:3" ht="15">
      <c r="A15" s="19"/>
      <c r="B15" s="18"/>
      <c r="C15" s="20"/>
    </row>
    <row r="16" spans="1:3" ht="21" customHeight="1">
      <c r="A16" s="304" t="s">
        <v>132</v>
      </c>
      <c r="B16" s="304"/>
      <c r="C16" s="304"/>
    </row>
    <row r="17" spans="1:3" ht="18.75" customHeight="1">
      <c r="A17" s="304" t="s">
        <v>306</v>
      </c>
      <c r="B17" s="304"/>
      <c r="C17" s="304"/>
    </row>
    <row r="18" spans="1:3" ht="12">
      <c r="A18" s="21"/>
      <c r="B18" s="21"/>
      <c r="C18" s="22"/>
    </row>
    <row r="19" spans="1:3" ht="15">
      <c r="A19" s="23"/>
      <c r="B19" s="24"/>
      <c r="C19" s="25" t="s">
        <v>219</v>
      </c>
    </row>
    <row r="20" spans="1:3" ht="15.75" customHeight="1">
      <c r="A20" s="296" t="s">
        <v>133</v>
      </c>
      <c r="B20" s="298" t="s">
        <v>134</v>
      </c>
      <c r="C20" s="300" t="s">
        <v>135</v>
      </c>
    </row>
    <row r="21" spans="1:3" ht="27" customHeight="1">
      <c r="A21" s="297"/>
      <c r="B21" s="299"/>
      <c r="C21" s="301"/>
    </row>
    <row r="22" spans="1:3" ht="27" customHeight="1">
      <c r="A22" s="59"/>
      <c r="B22" s="36" t="s">
        <v>203</v>
      </c>
      <c r="C22" s="136">
        <f>SUM(C23+C28)</f>
        <v>13109.02223</v>
      </c>
    </row>
    <row r="23" spans="1:4" s="28" customFormat="1" ht="37.5" customHeight="1">
      <c r="A23" s="48" t="s">
        <v>160</v>
      </c>
      <c r="B23" s="26" t="s">
        <v>507</v>
      </c>
      <c r="C23" s="137">
        <f>SUM(C24-C26)</f>
        <v>0</v>
      </c>
      <c r="D23" s="27"/>
    </row>
    <row r="24" spans="1:4" s="30" customFormat="1" ht="47.25" customHeight="1">
      <c r="A24" s="48" t="s">
        <v>508</v>
      </c>
      <c r="B24" s="29" t="s">
        <v>509</v>
      </c>
      <c r="C24" s="137">
        <f>SUM(C25)</f>
        <v>0</v>
      </c>
      <c r="D24" s="27"/>
    </row>
    <row r="25" spans="1:4" s="28" customFormat="1" ht="57.75" customHeight="1">
      <c r="A25" s="48" t="s">
        <v>510</v>
      </c>
      <c r="B25" s="29" t="s">
        <v>511</v>
      </c>
      <c r="C25" s="137">
        <v>0</v>
      </c>
      <c r="D25" s="27"/>
    </row>
    <row r="26" spans="1:4" s="30" customFormat="1" ht="54.75" customHeight="1">
      <c r="A26" s="48" t="s">
        <v>161</v>
      </c>
      <c r="B26" s="29" t="s">
        <v>121</v>
      </c>
      <c r="C26" s="137">
        <f>SUM(C27)</f>
        <v>0</v>
      </c>
      <c r="D26" s="27"/>
    </row>
    <row r="27" spans="1:5" s="28" customFormat="1" ht="55.5" customHeight="1">
      <c r="A27" s="48" t="s">
        <v>122</v>
      </c>
      <c r="B27" s="29" t="s">
        <v>129</v>
      </c>
      <c r="C27" s="137">
        <v>0</v>
      </c>
      <c r="D27" s="27"/>
      <c r="E27" s="27"/>
    </row>
    <row r="28" spans="1:4" s="28" customFormat="1" ht="32.25" customHeight="1">
      <c r="A28" s="48" t="s">
        <v>136</v>
      </c>
      <c r="B28" s="26" t="s">
        <v>137</v>
      </c>
      <c r="C28" s="137">
        <v>13109.02223</v>
      </c>
      <c r="D28" s="27"/>
    </row>
    <row r="29" spans="1:4" s="28" customFormat="1" ht="21.75" customHeight="1">
      <c r="A29" s="48" t="s">
        <v>138</v>
      </c>
      <c r="B29" s="29" t="s">
        <v>139</v>
      </c>
      <c r="C29" s="138">
        <f>SUM(C30)</f>
        <v>-421035.14347</v>
      </c>
      <c r="D29" s="27"/>
    </row>
    <row r="30" spans="1:5" s="30" customFormat="1" ht="22.5" customHeight="1">
      <c r="A30" s="48" t="s">
        <v>140</v>
      </c>
      <c r="B30" s="29" t="s">
        <v>141</v>
      </c>
      <c r="C30" s="138">
        <f>SUM(C31)</f>
        <v>-421035.14347</v>
      </c>
      <c r="D30" s="27"/>
      <c r="E30" s="31"/>
    </row>
    <row r="31" spans="1:4" ht="36.75" customHeight="1">
      <c r="A31" s="48" t="s">
        <v>142</v>
      </c>
      <c r="B31" s="29" t="s">
        <v>143</v>
      </c>
      <c r="C31" s="138">
        <v>-421035.14347</v>
      </c>
      <c r="D31" s="27"/>
    </row>
    <row r="32" spans="1:5" s="33" customFormat="1" ht="31.5" customHeight="1">
      <c r="A32" s="48" t="s">
        <v>144</v>
      </c>
      <c r="B32" s="29" t="s">
        <v>145</v>
      </c>
      <c r="C32" s="139">
        <v>-421035.14347</v>
      </c>
      <c r="D32" s="27"/>
      <c r="E32" s="32"/>
    </row>
    <row r="33" spans="1:4" ht="18.75" customHeight="1">
      <c r="A33" s="48" t="s">
        <v>153</v>
      </c>
      <c r="B33" s="29" t="s">
        <v>154</v>
      </c>
      <c r="C33" s="138">
        <f>SUM(C34)</f>
        <v>434144.1657</v>
      </c>
      <c r="D33" s="34"/>
    </row>
    <row r="34" spans="1:3" ht="21.75" customHeight="1">
      <c r="A34" s="48" t="s">
        <v>155</v>
      </c>
      <c r="B34" s="29" t="s">
        <v>156</v>
      </c>
      <c r="C34" s="139">
        <f>C35</f>
        <v>434144.1657</v>
      </c>
    </row>
    <row r="35" spans="1:3" ht="36" customHeight="1">
      <c r="A35" s="48" t="s">
        <v>157</v>
      </c>
      <c r="B35" s="29" t="s">
        <v>162</v>
      </c>
      <c r="C35" s="139">
        <f>C36</f>
        <v>434144.1657</v>
      </c>
    </row>
    <row r="36" spans="1:3" s="35" customFormat="1" ht="27.75" customHeight="1">
      <c r="A36" s="48" t="s">
        <v>163</v>
      </c>
      <c r="B36" s="29" t="s">
        <v>540</v>
      </c>
      <c r="C36" s="140">
        <v>434144.1657</v>
      </c>
    </row>
    <row r="37" spans="1:3" ht="12">
      <c r="A37" s="37"/>
      <c r="B37" s="33"/>
      <c r="C37" s="38"/>
    </row>
    <row r="39" spans="1:3" ht="12.75">
      <c r="A39" s="39"/>
      <c r="B39" s="6"/>
      <c r="C39" s="40"/>
    </row>
  </sheetData>
  <mergeCells count="11">
    <mergeCell ref="B3:C3"/>
    <mergeCell ref="A4:C4"/>
    <mergeCell ref="B6:C6"/>
    <mergeCell ref="A17:C17"/>
    <mergeCell ref="A20:A21"/>
    <mergeCell ref="B20:B21"/>
    <mergeCell ref="C20:C21"/>
    <mergeCell ref="B11:C11"/>
    <mergeCell ref="B12:C12"/>
    <mergeCell ref="B14:C14"/>
    <mergeCell ref="A16:C16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6"/>
  <sheetViews>
    <sheetView view="pageBreakPreview" zoomScale="150" zoomScaleSheetLayoutView="150" workbookViewId="0" topLeftCell="A1">
      <selection activeCell="F8" sqref="F8"/>
    </sheetView>
  </sheetViews>
  <sheetFormatPr defaultColWidth="9.00390625" defaultRowHeight="12.75"/>
  <cols>
    <col min="1" max="1" width="3.75390625" style="5" customWidth="1"/>
    <col min="2" max="2" width="55.25390625" style="74" customWidth="1"/>
    <col min="3" max="3" width="7.125" style="5" customWidth="1"/>
    <col min="4" max="4" width="6.75390625" style="5" customWidth="1"/>
    <col min="5" max="5" width="9.125" style="5" customWidth="1"/>
    <col min="6" max="6" width="6.125" style="5" customWidth="1"/>
    <col min="7" max="8" width="13.375" style="5" customWidth="1"/>
    <col min="9" max="9" width="10.375" style="5" bestFit="1" customWidth="1"/>
    <col min="10" max="16384" width="9.125" style="5" customWidth="1"/>
  </cols>
  <sheetData>
    <row r="1" spans="1:8" ht="15">
      <c r="A1" s="302" t="s">
        <v>368</v>
      </c>
      <c r="B1" s="302"/>
      <c r="C1" s="302"/>
      <c r="D1" s="302"/>
      <c r="E1" s="302"/>
      <c r="F1" s="302"/>
      <c r="G1" s="306"/>
      <c r="H1" s="306"/>
    </row>
    <row r="2" spans="1:8" ht="15">
      <c r="A2" s="302" t="s">
        <v>199</v>
      </c>
      <c r="B2" s="302"/>
      <c r="C2" s="302"/>
      <c r="D2" s="302"/>
      <c r="E2" s="302"/>
      <c r="F2" s="302"/>
      <c r="G2" s="306"/>
      <c r="H2" s="306"/>
    </row>
    <row r="3" spans="1:8" ht="15">
      <c r="A3" s="302" t="s">
        <v>200</v>
      </c>
      <c r="B3" s="302"/>
      <c r="C3" s="302"/>
      <c r="D3" s="302"/>
      <c r="E3" s="302"/>
      <c r="F3" s="302"/>
      <c r="G3" s="306"/>
      <c r="H3" s="306"/>
    </row>
    <row r="4" spans="1:8" ht="15" customHeight="1">
      <c r="A4" s="307" t="s">
        <v>480</v>
      </c>
      <c r="B4" s="307"/>
      <c r="C4" s="307"/>
      <c r="D4" s="307"/>
      <c r="E4" s="307"/>
      <c r="F4" s="307"/>
      <c r="G4" s="306"/>
      <c r="H4" s="306"/>
    </row>
    <row r="5" spans="1:8" ht="15" customHeight="1">
      <c r="A5" s="307" t="s">
        <v>308</v>
      </c>
      <c r="B5" s="307"/>
      <c r="C5" s="307"/>
      <c r="D5" s="307"/>
      <c r="E5" s="307"/>
      <c r="F5" s="307"/>
      <c r="G5" s="306"/>
      <c r="H5" s="306"/>
    </row>
    <row r="6" spans="1:8" ht="15">
      <c r="A6" s="74"/>
      <c r="B6" s="46"/>
      <c r="C6" s="302" t="s">
        <v>245</v>
      </c>
      <c r="D6" s="302"/>
      <c r="E6" s="302"/>
      <c r="F6" s="302"/>
      <c r="G6" s="306"/>
      <c r="H6" s="306"/>
    </row>
    <row r="8" spans="3:8" ht="15">
      <c r="C8" s="46"/>
      <c r="D8" s="46"/>
      <c r="E8" s="44"/>
      <c r="F8" s="44"/>
      <c r="G8" s="44"/>
      <c r="H8" s="45" t="s">
        <v>416</v>
      </c>
    </row>
    <row r="9" spans="2:8" ht="15">
      <c r="B9" s="302" t="s">
        <v>199</v>
      </c>
      <c r="C9" s="302"/>
      <c r="D9" s="302"/>
      <c r="E9" s="302"/>
      <c r="F9" s="302"/>
      <c r="G9" s="302"/>
      <c r="H9" s="302"/>
    </row>
    <row r="10" spans="2:8" ht="15">
      <c r="B10" s="302" t="s">
        <v>200</v>
      </c>
      <c r="C10" s="302"/>
      <c r="D10" s="302"/>
      <c r="E10" s="302"/>
      <c r="F10" s="302"/>
      <c r="G10" s="302"/>
      <c r="H10" s="302"/>
    </row>
    <row r="11" spans="2:8" ht="13.5" customHeight="1">
      <c r="B11" s="307" t="s">
        <v>449</v>
      </c>
      <c r="C11" s="307"/>
      <c r="D11" s="307"/>
      <c r="E11" s="307"/>
      <c r="F11" s="307"/>
      <c r="G11" s="307"/>
      <c r="H11" s="307"/>
    </row>
    <row r="12" spans="2:8" ht="15" customHeight="1">
      <c r="B12" s="307" t="s">
        <v>308</v>
      </c>
      <c r="C12" s="307"/>
      <c r="D12" s="307"/>
      <c r="E12" s="307"/>
      <c r="F12" s="307"/>
      <c r="G12" s="307"/>
      <c r="H12" s="307"/>
    </row>
    <row r="13" spans="3:8" ht="18.75" customHeight="1">
      <c r="C13" s="46"/>
      <c r="D13" s="46"/>
      <c r="E13" s="302" t="s">
        <v>612</v>
      </c>
      <c r="F13" s="302"/>
      <c r="G13" s="302"/>
      <c r="H13" s="302"/>
    </row>
    <row r="15" spans="1:12" ht="35.25" customHeight="1">
      <c r="A15" s="42"/>
      <c r="B15" s="320" t="s">
        <v>417</v>
      </c>
      <c r="C15" s="320"/>
      <c r="D15" s="320"/>
      <c r="E15" s="320"/>
      <c r="F15" s="320"/>
      <c r="G15" s="320"/>
      <c r="H15" s="320"/>
      <c r="L15" s="235"/>
    </row>
    <row r="16" spans="2:8" ht="29.25" customHeight="1">
      <c r="B16" s="320"/>
      <c r="C16" s="320"/>
      <c r="D16" s="320"/>
      <c r="E16" s="320"/>
      <c r="F16" s="320"/>
      <c r="G16" s="254"/>
      <c r="H16" s="10" t="s">
        <v>361</v>
      </c>
    </row>
    <row r="17" spans="1:8" ht="14.25" customHeight="1">
      <c r="A17" s="323" t="s">
        <v>319</v>
      </c>
      <c r="B17" s="325" t="s">
        <v>320</v>
      </c>
      <c r="C17" s="321" t="s">
        <v>321</v>
      </c>
      <c r="D17" s="321" t="s">
        <v>322</v>
      </c>
      <c r="E17" s="321" t="s">
        <v>323</v>
      </c>
      <c r="F17" s="321" t="s">
        <v>324</v>
      </c>
      <c r="G17" s="317" t="s">
        <v>418</v>
      </c>
      <c r="H17" s="317" t="s">
        <v>411</v>
      </c>
    </row>
    <row r="18" spans="1:8" ht="75" customHeight="1">
      <c r="A18" s="324"/>
      <c r="B18" s="326"/>
      <c r="C18" s="322"/>
      <c r="D18" s="322"/>
      <c r="E18" s="322"/>
      <c r="F18" s="322"/>
      <c r="G18" s="318"/>
      <c r="H18" s="318"/>
    </row>
    <row r="19" spans="1:8" ht="12.75">
      <c r="A19" s="78" t="s">
        <v>481</v>
      </c>
      <c r="B19" s="79">
        <v>2</v>
      </c>
      <c r="C19" s="49" t="s">
        <v>482</v>
      </c>
      <c r="D19" s="49" t="s">
        <v>183</v>
      </c>
      <c r="E19" s="49" t="s">
        <v>483</v>
      </c>
      <c r="F19" s="49" t="s">
        <v>484</v>
      </c>
      <c r="G19" s="150">
        <v>7</v>
      </c>
      <c r="H19" s="150">
        <v>8</v>
      </c>
    </row>
    <row r="20" spans="1:8" ht="25.5">
      <c r="A20" s="178" t="s">
        <v>325</v>
      </c>
      <c r="B20" s="197" t="s">
        <v>326</v>
      </c>
      <c r="C20" s="151" t="s">
        <v>327</v>
      </c>
      <c r="D20" s="151"/>
      <c r="E20" s="151"/>
      <c r="F20" s="151"/>
      <c r="G20" s="152">
        <f>G21+G27+G37+G52+G57+G65</f>
        <v>238942.8679</v>
      </c>
      <c r="H20" s="152">
        <f>H21+H27+H37+H52+H57+H65</f>
        <v>239517.8679</v>
      </c>
    </row>
    <row r="21" spans="1:8" ht="42" customHeight="1">
      <c r="A21" s="178"/>
      <c r="B21" s="198" t="s">
        <v>329</v>
      </c>
      <c r="C21" s="151" t="s">
        <v>327</v>
      </c>
      <c r="D21" s="151" t="s">
        <v>330</v>
      </c>
      <c r="E21" s="151"/>
      <c r="F21" s="151"/>
      <c r="G21" s="152">
        <f>G22</f>
        <v>7101.384</v>
      </c>
      <c r="H21" s="152">
        <f>H22</f>
        <v>7101.384</v>
      </c>
    </row>
    <row r="22" spans="1:8" ht="19.5" customHeight="1">
      <c r="A22" s="178"/>
      <c r="B22" s="199" t="s">
        <v>112</v>
      </c>
      <c r="C22" s="153" t="s">
        <v>327</v>
      </c>
      <c r="D22" s="153" t="s">
        <v>330</v>
      </c>
      <c r="E22" s="153" t="s">
        <v>113</v>
      </c>
      <c r="F22" s="153"/>
      <c r="G22" s="154">
        <f>G23</f>
        <v>7101.384</v>
      </c>
      <c r="H22" s="154">
        <f>H23</f>
        <v>7101.384</v>
      </c>
    </row>
    <row r="23" spans="1:8" ht="59.25" customHeight="1">
      <c r="A23" s="178"/>
      <c r="B23" s="200" t="s">
        <v>152</v>
      </c>
      <c r="C23" s="153" t="s">
        <v>327</v>
      </c>
      <c r="D23" s="153" t="s">
        <v>330</v>
      </c>
      <c r="E23" s="153" t="s">
        <v>114</v>
      </c>
      <c r="F23" s="153"/>
      <c r="G23" s="154">
        <f>G24+G25+G26</f>
        <v>7101.384</v>
      </c>
      <c r="H23" s="154">
        <f>H24+H25+H26</f>
        <v>7101.384</v>
      </c>
    </row>
    <row r="24" spans="1:8" ht="57.75" customHeight="1">
      <c r="A24" s="178"/>
      <c r="B24" s="200" t="s">
        <v>296</v>
      </c>
      <c r="C24" s="153" t="s">
        <v>327</v>
      </c>
      <c r="D24" s="153" t="s">
        <v>330</v>
      </c>
      <c r="E24" s="153" t="s">
        <v>114</v>
      </c>
      <c r="F24" s="153" t="s">
        <v>299</v>
      </c>
      <c r="G24" s="154">
        <v>6560.884</v>
      </c>
      <c r="H24" s="154">
        <v>6560.884</v>
      </c>
    </row>
    <row r="25" spans="1:8" ht="28.5" customHeight="1">
      <c r="A25" s="178"/>
      <c r="B25" s="200" t="s">
        <v>297</v>
      </c>
      <c r="C25" s="153" t="s">
        <v>327</v>
      </c>
      <c r="D25" s="153" t="s">
        <v>330</v>
      </c>
      <c r="E25" s="153" t="s">
        <v>114</v>
      </c>
      <c r="F25" s="153" t="s">
        <v>300</v>
      </c>
      <c r="G25" s="154">
        <v>532.5</v>
      </c>
      <c r="H25" s="154">
        <v>532.5</v>
      </c>
    </row>
    <row r="26" spans="1:8" ht="15.75" customHeight="1">
      <c r="A26" s="178"/>
      <c r="B26" s="200" t="s">
        <v>298</v>
      </c>
      <c r="C26" s="153" t="s">
        <v>327</v>
      </c>
      <c r="D26" s="153" t="s">
        <v>330</v>
      </c>
      <c r="E26" s="153" t="s">
        <v>114</v>
      </c>
      <c r="F26" s="153" t="s">
        <v>301</v>
      </c>
      <c r="G26" s="154">
        <v>8</v>
      </c>
      <c r="H26" s="154">
        <v>8</v>
      </c>
    </row>
    <row r="27" spans="1:8" ht="15.75" customHeight="1">
      <c r="A27" s="178"/>
      <c r="B27" s="201" t="s">
        <v>179</v>
      </c>
      <c r="C27" s="151" t="s">
        <v>327</v>
      </c>
      <c r="D27" s="151" t="s">
        <v>180</v>
      </c>
      <c r="E27" s="151"/>
      <c r="F27" s="151"/>
      <c r="G27" s="152">
        <f>G28</f>
        <v>93607.6229</v>
      </c>
      <c r="H27" s="152">
        <f>H28</f>
        <v>91607.6229</v>
      </c>
    </row>
    <row r="28" spans="1:8" ht="30.75" customHeight="1">
      <c r="A28" s="178"/>
      <c r="B28" s="202" t="s">
        <v>115</v>
      </c>
      <c r="C28" s="153" t="s">
        <v>327</v>
      </c>
      <c r="D28" s="153" t="s">
        <v>180</v>
      </c>
      <c r="E28" s="153" t="s">
        <v>116</v>
      </c>
      <c r="F28" s="153"/>
      <c r="G28" s="154">
        <f>G29</f>
        <v>93607.6229</v>
      </c>
      <c r="H28" s="154">
        <f>H29</f>
        <v>91607.6229</v>
      </c>
    </row>
    <row r="29" spans="1:8" ht="45.75" customHeight="1">
      <c r="A29" s="178"/>
      <c r="B29" s="202" t="s">
        <v>117</v>
      </c>
      <c r="C29" s="153" t="s">
        <v>327</v>
      </c>
      <c r="D29" s="153" t="s">
        <v>118</v>
      </c>
      <c r="E29" s="153" t="s">
        <v>119</v>
      </c>
      <c r="F29" s="153"/>
      <c r="G29" s="154">
        <f>G30+G34</f>
        <v>93607.6229</v>
      </c>
      <c r="H29" s="154">
        <f>H30+H34</f>
        <v>91607.6229</v>
      </c>
    </row>
    <row r="30" spans="1:8" ht="95.25" customHeight="1">
      <c r="A30" s="178"/>
      <c r="B30" s="199" t="s">
        <v>458</v>
      </c>
      <c r="C30" s="153" t="s">
        <v>327</v>
      </c>
      <c r="D30" s="153" t="s">
        <v>180</v>
      </c>
      <c r="E30" s="153" t="s">
        <v>459</v>
      </c>
      <c r="F30" s="153"/>
      <c r="G30" s="154">
        <f>G31+G32+G33</f>
        <v>62463.522899999996</v>
      </c>
      <c r="H30" s="154">
        <f>H31+H32+H33</f>
        <v>60463.522899999996</v>
      </c>
    </row>
    <row r="31" spans="1:8" ht="51.75" customHeight="1">
      <c r="A31" s="178"/>
      <c r="B31" s="200" t="s">
        <v>296</v>
      </c>
      <c r="C31" s="153" t="s">
        <v>327</v>
      </c>
      <c r="D31" s="153" t="s">
        <v>180</v>
      </c>
      <c r="E31" s="153" t="s">
        <v>459</v>
      </c>
      <c r="F31" s="153" t="s">
        <v>299</v>
      </c>
      <c r="G31" s="154">
        <v>34783.646</v>
      </c>
      <c r="H31" s="154">
        <v>34783.646</v>
      </c>
    </row>
    <row r="32" spans="1:8" ht="27.75" customHeight="1">
      <c r="A32" s="178"/>
      <c r="B32" s="200" t="s">
        <v>297</v>
      </c>
      <c r="C32" s="153" t="s">
        <v>327</v>
      </c>
      <c r="D32" s="153" t="s">
        <v>180</v>
      </c>
      <c r="E32" s="153" t="s">
        <v>459</v>
      </c>
      <c r="F32" s="153" t="s">
        <v>300</v>
      </c>
      <c r="G32" s="154">
        <v>26808.6989</v>
      </c>
      <c r="H32" s="154">
        <v>24808.6989</v>
      </c>
    </row>
    <row r="33" spans="1:8" ht="15.75" customHeight="1">
      <c r="A33" s="178"/>
      <c r="B33" s="200" t="s">
        <v>298</v>
      </c>
      <c r="C33" s="153" t="s">
        <v>327</v>
      </c>
      <c r="D33" s="153" t="s">
        <v>180</v>
      </c>
      <c r="E33" s="153" t="s">
        <v>459</v>
      </c>
      <c r="F33" s="153" t="s">
        <v>301</v>
      </c>
      <c r="G33" s="154">
        <v>871.178</v>
      </c>
      <c r="H33" s="154">
        <v>871.178</v>
      </c>
    </row>
    <row r="34" spans="1:8" ht="108" customHeight="1">
      <c r="A34" s="178"/>
      <c r="B34" s="199" t="s">
        <v>229</v>
      </c>
      <c r="C34" s="153" t="s">
        <v>327</v>
      </c>
      <c r="D34" s="153" t="s">
        <v>180</v>
      </c>
      <c r="E34" s="153" t="s">
        <v>230</v>
      </c>
      <c r="F34" s="153"/>
      <c r="G34" s="154">
        <f>G35+G36</f>
        <v>31144.100000000002</v>
      </c>
      <c r="H34" s="154">
        <f>H35+H36</f>
        <v>31144.100000000002</v>
      </c>
    </row>
    <row r="35" spans="1:8" ht="58.5" customHeight="1">
      <c r="A35" s="178"/>
      <c r="B35" s="200" t="s">
        <v>296</v>
      </c>
      <c r="C35" s="153" t="s">
        <v>327</v>
      </c>
      <c r="D35" s="153" t="s">
        <v>180</v>
      </c>
      <c r="E35" s="153" t="s">
        <v>230</v>
      </c>
      <c r="F35" s="153" t="s">
        <v>299</v>
      </c>
      <c r="G35" s="154">
        <v>30026.28795</v>
      </c>
      <c r="H35" s="154">
        <v>30026.28795</v>
      </c>
    </row>
    <row r="36" spans="1:8" ht="28.5" customHeight="1">
      <c r="A36" s="178"/>
      <c r="B36" s="200" t="s">
        <v>297</v>
      </c>
      <c r="C36" s="153" t="s">
        <v>327</v>
      </c>
      <c r="D36" s="153" t="s">
        <v>180</v>
      </c>
      <c r="E36" s="153" t="s">
        <v>230</v>
      </c>
      <c r="F36" s="153" t="s">
        <v>300</v>
      </c>
      <c r="G36" s="154">
        <v>1117.81205</v>
      </c>
      <c r="H36" s="154">
        <v>1117.81205</v>
      </c>
    </row>
    <row r="37" spans="1:8" ht="17.25" customHeight="1">
      <c r="A37" s="178"/>
      <c r="B37" s="197" t="s">
        <v>175</v>
      </c>
      <c r="C37" s="151" t="s">
        <v>327</v>
      </c>
      <c r="D37" s="151" t="s">
        <v>176</v>
      </c>
      <c r="E37" s="151"/>
      <c r="F37" s="151"/>
      <c r="G37" s="152">
        <f>SUM(G38)</f>
        <v>137533.861</v>
      </c>
      <c r="H37" s="152">
        <f>SUM(H38)</f>
        <v>140108.861</v>
      </c>
    </row>
    <row r="38" spans="1:8" ht="30" customHeight="1">
      <c r="A38" s="178"/>
      <c r="B38" s="202" t="s">
        <v>460</v>
      </c>
      <c r="C38" s="153" t="s">
        <v>327</v>
      </c>
      <c r="D38" s="153" t="s">
        <v>176</v>
      </c>
      <c r="E38" s="153" t="s">
        <v>116</v>
      </c>
      <c r="F38" s="153"/>
      <c r="G38" s="154">
        <f>SUM(G39)</f>
        <v>137533.861</v>
      </c>
      <c r="H38" s="154">
        <f>SUM(H39)</f>
        <v>140108.861</v>
      </c>
    </row>
    <row r="39" spans="1:8" ht="45.75" customHeight="1">
      <c r="A39" s="178"/>
      <c r="B39" s="202" t="s">
        <v>420</v>
      </c>
      <c r="C39" s="153" t="s">
        <v>421</v>
      </c>
      <c r="D39" s="153" t="s">
        <v>176</v>
      </c>
      <c r="E39" s="153" t="s">
        <v>422</v>
      </c>
      <c r="F39" s="153"/>
      <c r="G39" s="154">
        <f>G40+G44+G47+G50</f>
        <v>137533.861</v>
      </c>
      <c r="H39" s="154">
        <f>H40+H44+H47+H50</f>
        <v>140108.861</v>
      </c>
    </row>
    <row r="40" spans="1:8" ht="99.75" customHeight="1">
      <c r="A40" s="178"/>
      <c r="B40" s="199" t="s">
        <v>423</v>
      </c>
      <c r="C40" s="153" t="s">
        <v>327</v>
      </c>
      <c r="D40" s="153" t="s">
        <v>176</v>
      </c>
      <c r="E40" s="153" t="s">
        <v>424</v>
      </c>
      <c r="F40" s="153"/>
      <c r="G40" s="154">
        <f>G41+G42+G43</f>
        <v>25325.861</v>
      </c>
      <c r="H40" s="154">
        <f>H41+H42+H43</f>
        <v>24675.861</v>
      </c>
    </row>
    <row r="41" spans="1:8" ht="59.25" customHeight="1">
      <c r="A41" s="178"/>
      <c r="B41" s="200" t="s">
        <v>296</v>
      </c>
      <c r="C41" s="153" t="s">
        <v>327</v>
      </c>
      <c r="D41" s="153" t="s">
        <v>176</v>
      </c>
      <c r="E41" s="153" t="s">
        <v>424</v>
      </c>
      <c r="F41" s="153" t="s">
        <v>299</v>
      </c>
      <c r="G41" s="154">
        <v>2800</v>
      </c>
      <c r="H41" s="154">
        <v>2800</v>
      </c>
    </row>
    <row r="42" spans="1:8" ht="28.5" customHeight="1">
      <c r="A42" s="178"/>
      <c r="B42" s="200" t="s">
        <v>297</v>
      </c>
      <c r="C42" s="153" t="s">
        <v>327</v>
      </c>
      <c r="D42" s="153" t="s">
        <v>176</v>
      </c>
      <c r="E42" s="153" t="s">
        <v>424</v>
      </c>
      <c r="F42" s="153" t="s">
        <v>300</v>
      </c>
      <c r="G42" s="154">
        <v>21259.425</v>
      </c>
      <c r="H42" s="154">
        <v>20609.425</v>
      </c>
    </row>
    <row r="43" spans="1:8" ht="21.75" customHeight="1">
      <c r="A43" s="178"/>
      <c r="B43" s="200" t="s">
        <v>298</v>
      </c>
      <c r="C43" s="153" t="s">
        <v>327</v>
      </c>
      <c r="D43" s="153" t="s">
        <v>176</v>
      </c>
      <c r="E43" s="153" t="s">
        <v>424</v>
      </c>
      <c r="F43" s="153" t="s">
        <v>301</v>
      </c>
      <c r="G43" s="154">
        <v>1266.436</v>
      </c>
      <c r="H43" s="154">
        <v>1266.436</v>
      </c>
    </row>
    <row r="44" spans="1:8" ht="136.5" customHeight="1">
      <c r="A44" s="178"/>
      <c r="B44" s="232" t="s">
        <v>234</v>
      </c>
      <c r="C44" s="153" t="s">
        <v>327</v>
      </c>
      <c r="D44" s="153" t="s">
        <v>176</v>
      </c>
      <c r="E44" s="153" t="s">
        <v>235</v>
      </c>
      <c r="F44" s="153"/>
      <c r="G44" s="154">
        <f>G45+G46</f>
        <v>102499</v>
      </c>
      <c r="H44" s="154">
        <f>H45+H46</f>
        <v>105299</v>
      </c>
    </row>
    <row r="45" spans="1:8" ht="62.25" customHeight="1">
      <c r="A45" s="178"/>
      <c r="B45" s="200" t="s">
        <v>296</v>
      </c>
      <c r="C45" s="153" t="s">
        <v>327</v>
      </c>
      <c r="D45" s="153" t="s">
        <v>176</v>
      </c>
      <c r="E45" s="153" t="s">
        <v>235</v>
      </c>
      <c r="F45" s="153" t="s">
        <v>299</v>
      </c>
      <c r="G45" s="154">
        <v>100377.80554</v>
      </c>
      <c r="H45" s="154">
        <v>103067.38754</v>
      </c>
    </row>
    <row r="46" spans="1:8" ht="31.5" customHeight="1">
      <c r="A46" s="178"/>
      <c r="B46" s="200" t="s">
        <v>297</v>
      </c>
      <c r="C46" s="153" t="s">
        <v>327</v>
      </c>
      <c r="D46" s="153" t="s">
        <v>176</v>
      </c>
      <c r="E46" s="153" t="s">
        <v>235</v>
      </c>
      <c r="F46" s="153" t="s">
        <v>300</v>
      </c>
      <c r="G46" s="154">
        <v>2121.19446</v>
      </c>
      <c r="H46" s="154">
        <v>2231.61246</v>
      </c>
    </row>
    <row r="47" spans="1:8" ht="100.5" customHeight="1">
      <c r="A47" s="178"/>
      <c r="B47" s="232" t="s">
        <v>236</v>
      </c>
      <c r="C47" s="153" t="s">
        <v>327</v>
      </c>
      <c r="D47" s="153" t="s">
        <v>176</v>
      </c>
      <c r="E47" s="153" t="s">
        <v>237</v>
      </c>
      <c r="F47" s="160"/>
      <c r="G47" s="154">
        <f>G48+G49</f>
        <v>8890</v>
      </c>
      <c r="H47" s="154">
        <f>H48+H49</f>
        <v>9315</v>
      </c>
    </row>
    <row r="48" spans="1:8" ht="30" customHeight="1">
      <c r="A48" s="178"/>
      <c r="B48" s="200" t="s">
        <v>297</v>
      </c>
      <c r="C48" s="153" t="s">
        <v>327</v>
      </c>
      <c r="D48" s="153" t="s">
        <v>176</v>
      </c>
      <c r="E48" s="153" t="s">
        <v>237</v>
      </c>
      <c r="F48" s="153" t="s">
        <v>300</v>
      </c>
      <c r="G48" s="154">
        <v>8170</v>
      </c>
      <c r="H48" s="154">
        <v>8595</v>
      </c>
    </row>
    <row r="49" spans="1:8" ht="21" customHeight="1">
      <c r="A49" s="178"/>
      <c r="B49" s="199" t="s">
        <v>217</v>
      </c>
      <c r="C49" s="153" t="s">
        <v>327</v>
      </c>
      <c r="D49" s="153" t="s">
        <v>176</v>
      </c>
      <c r="E49" s="153" t="s">
        <v>237</v>
      </c>
      <c r="F49" s="153" t="s">
        <v>218</v>
      </c>
      <c r="G49" s="154">
        <v>720</v>
      </c>
      <c r="H49" s="154">
        <v>720</v>
      </c>
    </row>
    <row r="50" spans="1:8" ht="98.25" customHeight="1">
      <c r="A50" s="178"/>
      <c r="B50" s="199" t="s">
        <v>238</v>
      </c>
      <c r="C50" s="153" t="s">
        <v>327</v>
      </c>
      <c r="D50" s="153" t="s">
        <v>176</v>
      </c>
      <c r="E50" s="153" t="s">
        <v>239</v>
      </c>
      <c r="F50" s="153"/>
      <c r="G50" s="154">
        <f>G51</f>
        <v>819</v>
      </c>
      <c r="H50" s="154">
        <f>H51</f>
        <v>819</v>
      </c>
    </row>
    <row r="51" spans="1:8" ht="58.5" customHeight="1">
      <c r="A51" s="178"/>
      <c r="B51" s="200" t="s">
        <v>296</v>
      </c>
      <c r="C51" s="153" t="s">
        <v>327</v>
      </c>
      <c r="D51" s="153" t="s">
        <v>176</v>
      </c>
      <c r="E51" s="153" t="s">
        <v>239</v>
      </c>
      <c r="F51" s="153" t="s">
        <v>299</v>
      </c>
      <c r="G51" s="154">
        <v>819</v>
      </c>
      <c r="H51" s="154">
        <v>819</v>
      </c>
    </row>
    <row r="52" spans="1:8" ht="15" customHeight="1">
      <c r="A52" s="178"/>
      <c r="B52" s="198" t="s">
        <v>360</v>
      </c>
      <c r="C52" s="151" t="s">
        <v>327</v>
      </c>
      <c r="D52" s="151" t="s">
        <v>177</v>
      </c>
      <c r="E52" s="160"/>
      <c r="F52" s="160"/>
      <c r="G52" s="152">
        <f>G54</f>
        <v>700</v>
      </c>
      <c r="H52" s="152">
        <f>H54</f>
        <v>700</v>
      </c>
    </row>
    <row r="53" spans="1:8" ht="32.25" customHeight="1">
      <c r="A53" s="178"/>
      <c r="B53" s="200" t="s">
        <v>425</v>
      </c>
      <c r="C53" s="153" t="s">
        <v>327</v>
      </c>
      <c r="D53" s="153" t="s">
        <v>177</v>
      </c>
      <c r="E53" s="153" t="s">
        <v>116</v>
      </c>
      <c r="F53" s="151"/>
      <c r="G53" s="154">
        <f aca="true" t="shared" si="0" ref="G53:H55">SUM(G54)</f>
        <v>700</v>
      </c>
      <c r="H53" s="154">
        <f t="shared" si="0"/>
        <v>700</v>
      </c>
    </row>
    <row r="54" spans="1:8" ht="60.75" customHeight="1">
      <c r="A54" s="178"/>
      <c r="B54" s="200" t="s">
        <v>426</v>
      </c>
      <c r="C54" s="153" t="s">
        <v>327</v>
      </c>
      <c r="D54" s="153" t="s">
        <v>177</v>
      </c>
      <c r="E54" s="153" t="s">
        <v>441</v>
      </c>
      <c r="F54" s="153"/>
      <c r="G54" s="154">
        <f t="shared" si="0"/>
        <v>700</v>
      </c>
      <c r="H54" s="154">
        <f t="shared" si="0"/>
        <v>700</v>
      </c>
    </row>
    <row r="55" spans="1:8" ht="98.25" customHeight="1">
      <c r="A55" s="178"/>
      <c r="B55" s="200" t="s">
        <v>438</v>
      </c>
      <c r="C55" s="153" t="s">
        <v>327</v>
      </c>
      <c r="D55" s="153" t="s">
        <v>177</v>
      </c>
      <c r="E55" s="153" t="s">
        <v>84</v>
      </c>
      <c r="F55" s="153"/>
      <c r="G55" s="154">
        <f t="shared" si="0"/>
        <v>700</v>
      </c>
      <c r="H55" s="154">
        <f t="shared" si="0"/>
        <v>700</v>
      </c>
    </row>
    <row r="56" spans="1:8" ht="30.75" customHeight="1">
      <c r="A56" s="178"/>
      <c r="B56" s="200" t="s">
        <v>297</v>
      </c>
      <c r="C56" s="153" t="s">
        <v>327</v>
      </c>
      <c r="D56" s="153" t="s">
        <v>177</v>
      </c>
      <c r="E56" s="153" t="s">
        <v>84</v>
      </c>
      <c r="F56" s="153" t="s">
        <v>300</v>
      </c>
      <c r="G56" s="154">
        <v>700</v>
      </c>
      <c r="H56" s="154">
        <v>700</v>
      </c>
    </row>
    <row r="57" spans="1:8" ht="23.25" customHeight="1" hidden="1">
      <c r="A57" s="178"/>
      <c r="B57" s="198" t="s">
        <v>72</v>
      </c>
      <c r="C57" s="151" t="s">
        <v>327</v>
      </c>
      <c r="D57" s="151" t="s">
        <v>73</v>
      </c>
      <c r="E57" s="151"/>
      <c r="F57" s="151"/>
      <c r="G57" s="152">
        <f>SUM(G58)</f>
        <v>0</v>
      </c>
      <c r="H57" s="152">
        <f>SUM(H58)</f>
        <v>0</v>
      </c>
    </row>
    <row r="58" spans="1:8" ht="28.5" customHeight="1" hidden="1">
      <c r="A58" s="178"/>
      <c r="B58" s="200" t="s">
        <v>460</v>
      </c>
      <c r="C58" s="153" t="s">
        <v>327</v>
      </c>
      <c r="D58" s="153" t="s">
        <v>73</v>
      </c>
      <c r="E58" s="153" t="s">
        <v>116</v>
      </c>
      <c r="F58" s="153"/>
      <c r="G58" s="154">
        <f>G59+G62</f>
        <v>0</v>
      </c>
      <c r="H58" s="154">
        <f>H59+H62</f>
        <v>0</v>
      </c>
    </row>
    <row r="59" spans="1:8" ht="48" customHeight="1" hidden="1">
      <c r="A59" s="178"/>
      <c r="B59" s="200" t="s">
        <v>420</v>
      </c>
      <c r="C59" s="153" t="s">
        <v>327</v>
      </c>
      <c r="D59" s="153" t="s">
        <v>73</v>
      </c>
      <c r="E59" s="153" t="s">
        <v>422</v>
      </c>
      <c r="F59" s="153"/>
      <c r="G59" s="154">
        <f>G60</f>
        <v>0</v>
      </c>
      <c r="H59" s="154">
        <f>H60</f>
        <v>0</v>
      </c>
    </row>
    <row r="60" spans="1:8" ht="84" customHeight="1" hidden="1">
      <c r="A60" s="178"/>
      <c r="B60" s="200" t="s">
        <v>530</v>
      </c>
      <c r="C60" s="153" t="s">
        <v>327</v>
      </c>
      <c r="D60" s="153" t="s">
        <v>73</v>
      </c>
      <c r="E60" s="153" t="s">
        <v>531</v>
      </c>
      <c r="F60" s="153"/>
      <c r="G60" s="154">
        <f>SUM(G61)</f>
        <v>0</v>
      </c>
      <c r="H60" s="154">
        <f>SUM(H61)</f>
        <v>0</v>
      </c>
    </row>
    <row r="61" spans="1:8" ht="31.5" customHeight="1" hidden="1">
      <c r="A61" s="178"/>
      <c r="B61" s="200" t="s">
        <v>297</v>
      </c>
      <c r="C61" s="153" t="s">
        <v>327</v>
      </c>
      <c r="D61" s="153" t="s">
        <v>73</v>
      </c>
      <c r="E61" s="153" t="s">
        <v>531</v>
      </c>
      <c r="F61" s="153" t="s">
        <v>300</v>
      </c>
      <c r="G61" s="154">
        <v>0</v>
      </c>
      <c r="H61" s="154">
        <v>0</v>
      </c>
    </row>
    <row r="62" spans="1:8" ht="56.25" customHeight="1" hidden="1">
      <c r="A62" s="178"/>
      <c r="B62" s="200" t="s">
        <v>440</v>
      </c>
      <c r="C62" s="153" t="s">
        <v>327</v>
      </c>
      <c r="D62" s="153" t="s">
        <v>73</v>
      </c>
      <c r="E62" s="153" t="s">
        <v>427</v>
      </c>
      <c r="F62" s="153"/>
      <c r="G62" s="154">
        <f>SUM(G63)</f>
        <v>0</v>
      </c>
      <c r="H62" s="154">
        <f>SUM(H63)</f>
        <v>0</v>
      </c>
    </row>
    <row r="63" spans="1:8" ht="99" customHeight="1" hidden="1">
      <c r="A63" s="178"/>
      <c r="B63" s="200" t="s">
        <v>83</v>
      </c>
      <c r="C63" s="153" t="s">
        <v>327</v>
      </c>
      <c r="D63" s="153" t="s">
        <v>73</v>
      </c>
      <c r="E63" s="153" t="s">
        <v>439</v>
      </c>
      <c r="F63" s="153"/>
      <c r="G63" s="154">
        <f>G64</f>
        <v>0</v>
      </c>
      <c r="H63" s="154">
        <f>H64</f>
        <v>0</v>
      </c>
    </row>
    <row r="64" spans="1:8" ht="33.75" customHeight="1" hidden="1">
      <c r="A64" s="178"/>
      <c r="B64" s="200" t="s">
        <v>297</v>
      </c>
      <c r="C64" s="153" t="s">
        <v>327</v>
      </c>
      <c r="D64" s="153" t="s">
        <v>73</v>
      </c>
      <c r="E64" s="153" t="s">
        <v>439</v>
      </c>
      <c r="F64" s="153" t="s">
        <v>300</v>
      </c>
      <c r="G64" s="154">
        <v>0</v>
      </c>
      <c r="H64" s="154">
        <v>0</v>
      </c>
    </row>
    <row r="65" spans="1:8" ht="17.25" customHeight="1" hidden="1">
      <c r="A65" s="178"/>
      <c r="B65" s="197" t="s">
        <v>477</v>
      </c>
      <c r="C65" s="151" t="s">
        <v>327</v>
      </c>
      <c r="D65" s="151" t="s">
        <v>336</v>
      </c>
      <c r="E65" s="153"/>
      <c r="F65" s="153"/>
      <c r="G65" s="154">
        <f>G66</f>
        <v>0</v>
      </c>
      <c r="H65" s="154">
        <f>H66</f>
        <v>0</v>
      </c>
    </row>
    <row r="66" spans="1:8" ht="68.25" customHeight="1" hidden="1">
      <c r="A66" s="178"/>
      <c r="B66" s="200" t="s">
        <v>43</v>
      </c>
      <c r="C66" s="153" t="s">
        <v>327</v>
      </c>
      <c r="D66" s="153" t="s">
        <v>336</v>
      </c>
      <c r="E66" s="153" t="s">
        <v>44</v>
      </c>
      <c r="F66" s="153"/>
      <c r="G66" s="154">
        <f>G67</f>
        <v>0</v>
      </c>
      <c r="H66" s="154">
        <f>H67</f>
        <v>0</v>
      </c>
    </row>
    <row r="67" spans="1:8" ht="17.25" customHeight="1" hidden="1">
      <c r="A67" s="178"/>
      <c r="B67" s="200" t="s">
        <v>217</v>
      </c>
      <c r="C67" s="153" t="s">
        <v>327</v>
      </c>
      <c r="D67" s="153" t="s">
        <v>336</v>
      </c>
      <c r="E67" s="153" t="s">
        <v>44</v>
      </c>
      <c r="F67" s="153" t="s">
        <v>218</v>
      </c>
      <c r="G67" s="154">
        <v>0</v>
      </c>
      <c r="H67" s="154">
        <v>0</v>
      </c>
    </row>
    <row r="68" spans="1:8" ht="21.75" customHeight="1">
      <c r="A68" s="178" t="s">
        <v>331</v>
      </c>
      <c r="B68" s="197" t="s">
        <v>332</v>
      </c>
      <c r="C68" s="151" t="s">
        <v>333</v>
      </c>
      <c r="D68" s="151"/>
      <c r="E68" s="151"/>
      <c r="F68" s="151"/>
      <c r="G68" s="159">
        <f>G69+G73+G91+G95+G112+G117+G124+G133+G137+G143+G149+G155+G166+G171+G176+G161+G188</f>
        <v>111834.3679</v>
      </c>
      <c r="H68" s="159">
        <f>H69+H73+H91+H95+H112+H117+H124+H133+H137+H143+H149+H155+H166+H171+H176+H161+H188</f>
        <v>111547.78334999998</v>
      </c>
    </row>
    <row r="69" spans="1:8" ht="34.5" customHeight="1">
      <c r="A69" s="178"/>
      <c r="B69" s="201" t="s">
        <v>48</v>
      </c>
      <c r="C69" s="151" t="s">
        <v>333</v>
      </c>
      <c r="D69" s="151" t="s">
        <v>334</v>
      </c>
      <c r="E69" s="151"/>
      <c r="F69" s="151"/>
      <c r="G69" s="152">
        <f aca="true" t="shared" si="1" ref="G69:H71">G70</f>
        <v>3641.12</v>
      </c>
      <c r="H69" s="152">
        <f t="shared" si="1"/>
        <v>3641.12</v>
      </c>
    </row>
    <row r="70" spans="1:8" ht="19.5" customHeight="1">
      <c r="A70" s="178"/>
      <c r="B70" s="199" t="s">
        <v>112</v>
      </c>
      <c r="C70" s="153" t="s">
        <v>333</v>
      </c>
      <c r="D70" s="153" t="s">
        <v>334</v>
      </c>
      <c r="E70" s="153" t="s">
        <v>113</v>
      </c>
      <c r="F70" s="153"/>
      <c r="G70" s="154">
        <f t="shared" si="1"/>
        <v>3641.12</v>
      </c>
      <c r="H70" s="154">
        <f t="shared" si="1"/>
        <v>3641.12</v>
      </c>
    </row>
    <row r="71" spans="1:8" ht="23.25" customHeight="1">
      <c r="A71" s="178"/>
      <c r="B71" s="200" t="s">
        <v>88</v>
      </c>
      <c r="C71" s="153" t="s">
        <v>333</v>
      </c>
      <c r="D71" s="153" t="s">
        <v>334</v>
      </c>
      <c r="E71" s="153" t="s">
        <v>89</v>
      </c>
      <c r="F71" s="153"/>
      <c r="G71" s="154">
        <f t="shared" si="1"/>
        <v>3641.12</v>
      </c>
      <c r="H71" s="154">
        <f t="shared" si="1"/>
        <v>3641.12</v>
      </c>
    </row>
    <row r="72" spans="1:8" ht="60.75" customHeight="1">
      <c r="A72" s="178"/>
      <c r="B72" s="200" t="s">
        <v>296</v>
      </c>
      <c r="C72" s="153" t="s">
        <v>333</v>
      </c>
      <c r="D72" s="153" t="s">
        <v>334</v>
      </c>
      <c r="E72" s="153" t="s">
        <v>89</v>
      </c>
      <c r="F72" s="153" t="s">
        <v>299</v>
      </c>
      <c r="G72" s="154">
        <v>3641.12</v>
      </c>
      <c r="H72" s="154">
        <v>3641.12</v>
      </c>
    </row>
    <row r="73" spans="1:8" ht="13.5" customHeight="1">
      <c r="A73" s="178"/>
      <c r="B73" s="201" t="s">
        <v>335</v>
      </c>
      <c r="C73" s="151" t="s">
        <v>333</v>
      </c>
      <c r="D73" s="151" t="s">
        <v>1</v>
      </c>
      <c r="E73" s="151"/>
      <c r="F73" s="151"/>
      <c r="G73" s="152">
        <f>G74</f>
        <v>29903.729</v>
      </c>
      <c r="H73" s="152">
        <f>H74</f>
        <v>29903.729</v>
      </c>
    </row>
    <row r="74" spans="1:8" ht="21.75" customHeight="1">
      <c r="A74" s="178"/>
      <c r="B74" s="199" t="s">
        <v>112</v>
      </c>
      <c r="C74" s="153" t="s">
        <v>333</v>
      </c>
      <c r="D74" s="153" t="s">
        <v>1</v>
      </c>
      <c r="E74" s="153" t="s">
        <v>90</v>
      </c>
      <c r="F74" s="153"/>
      <c r="G74" s="154">
        <f>G75+G87+G89+G78+G83</f>
        <v>29903.729</v>
      </c>
      <c r="H74" s="154">
        <f>H75+H87+H89+H78+H83</f>
        <v>29903.729</v>
      </c>
    </row>
    <row r="75" spans="1:8" ht="58.5" customHeight="1">
      <c r="A75" s="178"/>
      <c r="B75" s="205" t="s">
        <v>152</v>
      </c>
      <c r="C75" s="153" t="s">
        <v>333</v>
      </c>
      <c r="D75" s="153" t="s">
        <v>1</v>
      </c>
      <c r="E75" s="153" t="s">
        <v>114</v>
      </c>
      <c r="F75" s="153"/>
      <c r="G75" s="154">
        <f>G76+G77</f>
        <v>24475.729</v>
      </c>
      <c r="H75" s="154">
        <f>H76+H77</f>
        <v>24475.729</v>
      </c>
    </row>
    <row r="76" spans="1:8" ht="58.5" customHeight="1">
      <c r="A76" s="178"/>
      <c r="B76" s="200" t="s">
        <v>296</v>
      </c>
      <c r="C76" s="153" t="s">
        <v>333</v>
      </c>
      <c r="D76" s="153" t="s">
        <v>1</v>
      </c>
      <c r="E76" s="153" t="s">
        <v>114</v>
      </c>
      <c r="F76" s="153" t="s">
        <v>299</v>
      </c>
      <c r="G76" s="154">
        <v>24091.729</v>
      </c>
      <c r="H76" s="154">
        <v>24091.729</v>
      </c>
    </row>
    <row r="77" spans="1:8" ht="36" customHeight="1">
      <c r="A77" s="178"/>
      <c r="B77" s="200" t="s">
        <v>297</v>
      </c>
      <c r="C77" s="153" t="s">
        <v>333</v>
      </c>
      <c r="D77" s="153" t="s">
        <v>1</v>
      </c>
      <c r="E77" s="153" t="s">
        <v>114</v>
      </c>
      <c r="F77" s="153" t="s">
        <v>300</v>
      </c>
      <c r="G77" s="154">
        <v>384</v>
      </c>
      <c r="H77" s="154">
        <v>384</v>
      </c>
    </row>
    <row r="78" spans="1:8" ht="66.75" customHeight="1">
      <c r="A78" s="178"/>
      <c r="B78" s="212" t="s">
        <v>91</v>
      </c>
      <c r="C78" s="153" t="s">
        <v>333</v>
      </c>
      <c r="D78" s="153" t="s">
        <v>1</v>
      </c>
      <c r="E78" s="153" t="s">
        <v>92</v>
      </c>
      <c r="F78" s="153"/>
      <c r="G78" s="154">
        <f>G79+G80</f>
        <v>1114</v>
      </c>
      <c r="H78" s="154">
        <f>H79+H80</f>
        <v>1114</v>
      </c>
    </row>
    <row r="79" spans="1:8" ht="56.25" customHeight="1">
      <c r="A79" s="178"/>
      <c r="B79" s="200" t="s">
        <v>296</v>
      </c>
      <c r="C79" s="153" t="s">
        <v>333</v>
      </c>
      <c r="D79" s="153" t="s">
        <v>1</v>
      </c>
      <c r="E79" s="153" t="s">
        <v>92</v>
      </c>
      <c r="F79" s="153" t="s">
        <v>299</v>
      </c>
      <c r="G79" s="154">
        <v>1114</v>
      </c>
      <c r="H79" s="154">
        <v>1114</v>
      </c>
    </row>
    <row r="80" spans="1:8" ht="30.75" customHeight="1">
      <c r="A80" s="178"/>
      <c r="B80" s="200" t="s">
        <v>297</v>
      </c>
      <c r="C80" s="153" t="s">
        <v>333</v>
      </c>
      <c r="D80" s="153" t="s">
        <v>1</v>
      </c>
      <c r="E80" s="153" t="s">
        <v>92</v>
      </c>
      <c r="F80" s="153" t="s">
        <v>300</v>
      </c>
      <c r="G80" s="154">
        <v>0</v>
      </c>
      <c r="H80" s="154">
        <v>0</v>
      </c>
    </row>
    <row r="81" spans="1:8" ht="33" customHeight="1">
      <c r="A81" s="178"/>
      <c r="B81" s="200" t="s">
        <v>85</v>
      </c>
      <c r="C81" s="153" t="s">
        <v>333</v>
      </c>
      <c r="D81" s="153" t="s">
        <v>1</v>
      </c>
      <c r="E81" s="153" t="s">
        <v>170</v>
      </c>
      <c r="F81" s="153"/>
      <c r="G81" s="154">
        <f>G82+G86</f>
        <v>4314</v>
      </c>
      <c r="H81" s="154">
        <f>H82+H86</f>
        <v>4314</v>
      </c>
    </row>
    <row r="82" spans="1:8" ht="46.5" customHeight="1">
      <c r="A82" s="178"/>
      <c r="B82" s="200" t="s">
        <v>93</v>
      </c>
      <c r="C82" s="153" t="s">
        <v>333</v>
      </c>
      <c r="D82" s="153" t="s">
        <v>1</v>
      </c>
      <c r="E82" s="153" t="s">
        <v>94</v>
      </c>
      <c r="F82" s="153"/>
      <c r="G82" s="154">
        <f>G83</f>
        <v>2866</v>
      </c>
      <c r="H82" s="154">
        <f>H83</f>
        <v>2866</v>
      </c>
    </row>
    <row r="83" spans="1:8" ht="81" customHeight="1">
      <c r="A83" s="178"/>
      <c r="B83" s="199" t="s">
        <v>95</v>
      </c>
      <c r="C83" s="153" t="s">
        <v>333</v>
      </c>
      <c r="D83" s="153" t="s">
        <v>1</v>
      </c>
      <c r="E83" s="153" t="s">
        <v>96</v>
      </c>
      <c r="F83" s="153"/>
      <c r="G83" s="154">
        <f>G84+G85</f>
        <v>2866</v>
      </c>
      <c r="H83" s="154">
        <f>H84+H85</f>
        <v>2866</v>
      </c>
    </row>
    <row r="84" spans="1:8" ht="55.5" customHeight="1">
      <c r="A84" s="178"/>
      <c r="B84" s="200" t="s">
        <v>296</v>
      </c>
      <c r="C84" s="153" t="s">
        <v>333</v>
      </c>
      <c r="D84" s="153" t="s">
        <v>1</v>
      </c>
      <c r="E84" s="153" t="s">
        <v>96</v>
      </c>
      <c r="F84" s="153" t="s">
        <v>299</v>
      </c>
      <c r="G84" s="154">
        <v>2008.072</v>
      </c>
      <c r="H84" s="154">
        <v>2008.072</v>
      </c>
    </row>
    <row r="85" spans="1:8" ht="30" customHeight="1">
      <c r="A85" s="178"/>
      <c r="B85" s="200" t="s">
        <v>297</v>
      </c>
      <c r="C85" s="153" t="s">
        <v>333</v>
      </c>
      <c r="D85" s="153" t="s">
        <v>1</v>
      </c>
      <c r="E85" s="153" t="s">
        <v>96</v>
      </c>
      <c r="F85" s="153" t="s">
        <v>300</v>
      </c>
      <c r="G85" s="154">
        <v>857.928</v>
      </c>
      <c r="H85" s="154">
        <v>857.928</v>
      </c>
    </row>
    <row r="86" spans="1:8" ht="50.25" customHeight="1">
      <c r="A86" s="178"/>
      <c r="B86" s="200" t="s">
        <v>188</v>
      </c>
      <c r="C86" s="153" t="s">
        <v>333</v>
      </c>
      <c r="D86" s="153" t="s">
        <v>1</v>
      </c>
      <c r="E86" s="153" t="s">
        <v>86</v>
      </c>
      <c r="F86" s="153"/>
      <c r="G86" s="154">
        <f>G87+G89</f>
        <v>1448</v>
      </c>
      <c r="H86" s="154">
        <f>H87+H89</f>
        <v>1448</v>
      </c>
    </row>
    <row r="87" spans="1:8" ht="101.25" customHeight="1">
      <c r="A87" s="178"/>
      <c r="B87" s="200" t="s">
        <v>189</v>
      </c>
      <c r="C87" s="153" t="s">
        <v>333</v>
      </c>
      <c r="D87" s="153" t="s">
        <v>1</v>
      </c>
      <c r="E87" s="153" t="s">
        <v>190</v>
      </c>
      <c r="F87" s="153"/>
      <c r="G87" s="154">
        <f>G88</f>
        <v>970</v>
      </c>
      <c r="H87" s="154">
        <f>H88</f>
        <v>970</v>
      </c>
    </row>
    <row r="88" spans="1:8" ht="60" customHeight="1">
      <c r="A88" s="178"/>
      <c r="B88" s="200" t="s">
        <v>296</v>
      </c>
      <c r="C88" s="153" t="s">
        <v>333</v>
      </c>
      <c r="D88" s="153" t="s">
        <v>1</v>
      </c>
      <c r="E88" s="153" t="s">
        <v>190</v>
      </c>
      <c r="F88" s="153" t="s">
        <v>299</v>
      </c>
      <c r="G88" s="154">
        <v>970</v>
      </c>
      <c r="H88" s="154">
        <v>970</v>
      </c>
    </row>
    <row r="89" spans="1:8" ht="107.25" customHeight="1">
      <c r="A89" s="178"/>
      <c r="B89" s="200" t="s">
        <v>191</v>
      </c>
      <c r="C89" s="153" t="s">
        <v>333</v>
      </c>
      <c r="D89" s="153" t="s">
        <v>1</v>
      </c>
      <c r="E89" s="153" t="s">
        <v>192</v>
      </c>
      <c r="F89" s="153"/>
      <c r="G89" s="154">
        <f>G90</f>
        <v>478</v>
      </c>
      <c r="H89" s="154">
        <f>H90</f>
        <v>478</v>
      </c>
    </row>
    <row r="90" spans="1:8" ht="54.75" customHeight="1">
      <c r="A90" s="178"/>
      <c r="B90" s="200" t="s">
        <v>296</v>
      </c>
      <c r="C90" s="153" t="s">
        <v>333</v>
      </c>
      <c r="D90" s="153" t="s">
        <v>1</v>
      </c>
      <c r="E90" s="153" t="s">
        <v>192</v>
      </c>
      <c r="F90" s="153" t="s">
        <v>299</v>
      </c>
      <c r="G90" s="154">
        <v>478</v>
      </c>
      <c r="H90" s="154">
        <v>478</v>
      </c>
    </row>
    <row r="91" spans="1:8" ht="21.75" customHeight="1">
      <c r="A91" s="178"/>
      <c r="B91" s="197" t="s">
        <v>2</v>
      </c>
      <c r="C91" s="151" t="s">
        <v>333</v>
      </c>
      <c r="D91" s="151" t="s">
        <v>159</v>
      </c>
      <c r="E91" s="151"/>
      <c r="F91" s="151"/>
      <c r="G91" s="152">
        <f aca="true" t="shared" si="2" ref="G91:H93">G92</f>
        <v>1000</v>
      </c>
      <c r="H91" s="152">
        <f t="shared" si="2"/>
        <v>500</v>
      </c>
    </row>
    <row r="92" spans="1:8" ht="18" customHeight="1">
      <c r="A92" s="189"/>
      <c r="B92" s="202" t="s">
        <v>112</v>
      </c>
      <c r="C92" s="153" t="s">
        <v>333</v>
      </c>
      <c r="D92" s="153" t="s">
        <v>159</v>
      </c>
      <c r="E92" s="153" t="s">
        <v>113</v>
      </c>
      <c r="F92" s="153"/>
      <c r="G92" s="154">
        <f t="shared" si="2"/>
        <v>1000</v>
      </c>
      <c r="H92" s="154">
        <f t="shared" si="2"/>
        <v>500</v>
      </c>
    </row>
    <row r="93" spans="1:8" ht="15" customHeight="1">
      <c r="A93" s="189"/>
      <c r="B93" s="212" t="s">
        <v>193</v>
      </c>
      <c r="C93" s="153" t="s">
        <v>333</v>
      </c>
      <c r="D93" s="153" t="s">
        <v>159</v>
      </c>
      <c r="E93" s="153" t="s">
        <v>194</v>
      </c>
      <c r="F93" s="153"/>
      <c r="G93" s="154">
        <f t="shared" si="2"/>
        <v>1000</v>
      </c>
      <c r="H93" s="154">
        <f t="shared" si="2"/>
        <v>500</v>
      </c>
    </row>
    <row r="94" spans="1:8" ht="15" customHeight="1">
      <c r="A94" s="189"/>
      <c r="B94" s="200" t="s">
        <v>298</v>
      </c>
      <c r="C94" s="153" t="s">
        <v>333</v>
      </c>
      <c r="D94" s="153" t="s">
        <v>159</v>
      </c>
      <c r="E94" s="153" t="s">
        <v>194</v>
      </c>
      <c r="F94" s="153" t="s">
        <v>301</v>
      </c>
      <c r="G94" s="154">
        <v>1000</v>
      </c>
      <c r="H94" s="154">
        <v>500</v>
      </c>
    </row>
    <row r="95" spans="1:8" ht="21" customHeight="1">
      <c r="A95" s="178"/>
      <c r="B95" s="201" t="s">
        <v>3</v>
      </c>
      <c r="C95" s="151" t="s">
        <v>333</v>
      </c>
      <c r="D95" s="151" t="s">
        <v>357</v>
      </c>
      <c r="E95" s="151"/>
      <c r="F95" s="151"/>
      <c r="G95" s="159">
        <f>G96+G102+G104+G110+G99+G108</f>
        <v>26954.919900000004</v>
      </c>
      <c r="H95" s="159">
        <f>H96+H102+H104+H110+H99+H108</f>
        <v>29099.245350000005</v>
      </c>
    </row>
    <row r="96" spans="1:8" ht="33.75" customHeight="1">
      <c r="A96" s="178"/>
      <c r="B96" s="199" t="s">
        <v>595</v>
      </c>
      <c r="C96" s="153" t="s">
        <v>333</v>
      </c>
      <c r="D96" s="153" t="s">
        <v>357</v>
      </c>
      <c r="E96" s="153" t="s">
        <v>345</v>
      </c>
      <c r="F96" s="151"/>
      <c r="G96" s="167">
        <f>G97+G98</f>
        <v>84</v>
      </c>
      <c r="H96" s="167">
        <f>H97+H98</f>
        <v>84</v>
      </c>
    </row>
    <row r="97" spans="1:8" ht="29.25" customHeight="1">
      <c r="A97" s="178"/>
      <c r="B97" s="76" t="s">
        <v>82</v>
      </c>
      <c r="C97" s="153" t="s">
        <v>333</v>
      </c>
      <c r="D97" s="153" t="s">
        <v>357</v>
      </c>
      <c r="E97" s="153" t="s">
        <v>345</v>
      </c>
      <c r="F97" s="153" t="s">
        <v>216</v>
      </c>
      <c r="G97" s="167">
        <v>29</v>
      </c>
      <c r="H97" s="167">
        <v>29</v>
      </c>
    </row>
    <row r="98" spans="1:8" ht="20.25" customHeight="1">
      <c r="A98" s="178"/>
      <c r="B98" s="76" t="s">
        <v>298</v>
      </c>
      <c r="C98" s="153" t="s">
        <v>333</v>
      </c>
      <c r="D98" s="153" t="s">
        <v>357</v>
      </c>
      <c r="E98" s="153" t="s">
        <v>345</v>
      </c>
      <c r="F98" s="153" t="s">
        <v>301</v>
      </c>
      <c r="G98" s="167">
        <v>55</v>
      </c>
      <c r="H98" s="167">
        <v>55</v>
      </c>
    </row>
    <row r="99" spans="1:8" ht="60.75" customHeight="1">
      <c r="A99" s="178"/>
      <c r="B99" s="76" t="s">
        <v>233</v>
      </c>
      <c r="C99" s="153" t="s">
        <v>333</v>
      </c>
      <c r="D99" s="153" t="s">
        <v>357</v>
      </c>
      <c r="E99" s="153" t="s">
        <v>8</v>
      </c>
      <c r="F99" s="153"/>
      <c r="G99" s="167">
        <f>G100</f>
        <v>278.591</v>
      </c>
      <c r="H99" s="167">
        <f>H100</f>
        <v>278.644</v>
      </c>
    </row>
    <row r="100" spans="1:8" ht="32.25" customHeight="1">
      <c r="A100" s="178"/>
      <c r="B100" s="75" t="s">
        <v>82</v>
      </c>
      <c r="C100" s="153" t="s">
        <v>333</v>
      </c>
      <c r="D100" s="153" t="s">
        <v>357</v>
      </c>
      <c r="E100" s="153" t="s">
        <v>8</v>
      </c>
      <c r="F100" s="153" t="s">
        <v>216</v>
      </c>
      <c r="G100" s="167">
        <v>278.591</v>
      </c>
      <c r="H100" s="167">
        <v>278.644</v>
      </c>
    </row>
    <row r="101" spans="1:8" ht="21.75" customHeight="1">
      <c r="A101" s="178"/>
      <c r="B101" s="199" t="s">
        <v>112</v>
      </c>
      <c r="C101" s="153" t="s">
        <v>333</v>
      </c>
      <c r="D101" s="153" t="s">
        <v>357</v>
      </c>
      <c r="E101" s="153" t="s">
        <v>113</v>
      </c>
      <c r="F101" s="153"/>
      <c r="G101" s="154">
        <f>G102+G104</f>
        <v>21486.55668</v>
      </c>
      <c r="H101" s="154">
        <f>H102+H104</f>
        <v>21486.55668</v>
      </c>
    </row>
    <row r="102" spans="1:8" ht="42.75" customHeight="1">
      <c r="A102" s="178"/>
      <c r="B102" s="199" t="s">
        <v>195</v>
      </c>
      <c r="C102" s="153" t="s">
        <v>333</v>
      </c>
      <c r="D102" s="153" t="s">
        <v>357</v>
      </c>
      <c r="E102" s="153" t="s">
        <v>196</v>
      </c>
      <c r="F102" s="153"/>
      <c r="G102" s="154">
        <f>G103</f>
        <v>700</v>
      </c>
      <c r="H102" s="154">
        <f>H103</f>
        <v>700</v>
      </c>
    </row>
    <row r="103" spans="1:8" ht="36.75" customHeight="1">
      <c r="A103" s="178"/>
      <c r="B103" s="200" t="s">
        <v>297</v>
      </c>
      <c r="C103" s="153" t="s">
        <v>333</v>
      </c>
      <c r="D103" s="153" t="s">
        <v>357</v>
      </c>
      <c r="E103" s="153" t="s">
        <v>196</v>
      </c>
      <c r="F103" s="153" t="s">
        <v>300</v>
      </c>
      <c r="G103" s="154">
        <v>700</v>
      </c>
      <c r="H103" s="154">
        <v>700</v>
      </c>
    </row>
    <row r="104" spans="1:8" ht="31.5" customHeight="1">
      <c r="A104" s="178"/>
      <c r="B104" s="199" t="s">
        <v>554</v>
      </c>
      <c r="C104" s="153" t="s">
        <v>333</v>
      </c>
      <c r="D104" s="153" t="s">
        <v>357</v>
      </c>
      <c r="E104" s="153" t="s">
        <v>555</v>
      </c>
      <c r="F104" s="153"/>
      <c r="G104" s="154">
        <f>G105+G106+G107</f>
        <v>20786.55668</v>
      </c>
      <c r="H104" s="154">
        <f>H105+H106+H107</f>
        <v>20786.55668</v>
      </c>
    </row>
    <row r="105" spans="1:8" ht="54" customHeight="1">
      <c r="A105" s="178"/>
      <c r="B105" s="200" t="s">
        <v>296</v>
      </c>
      <c r="C105" s="153" t="s">
        <v>333</v>
      </c>
      <c r="D105" s="153" t="s">
        <v>357</v>
      </c>
      <c r="E105" s="153" t="s">
        <v>555</v>
      </c>
      <c r="F105" s="153" t="s">
        <v>299</v>
      </c>
      <c r="G105" s="154">
        <v>11589.34868</v>
      </c>
      <c r="H105" s="154">
        <v>11589.34868</v>
      </c>
    </row>
    <row r="106" spans="1:8" ht="29.25" customHeight="1">
      <c r="A106" s="178"/>
      <c r="B106" s="200" t="s">
        <v>297</v>
      </c>
      <c r="C106" s="153" t="s">
        <v>333</v>
      </c>
      <c r="D106" s="153" t="s">
        <v>357</v>
      </c>
      <c r="E106" s="153" t="s">
        <v>555</v>
      </c>
      <c r="F106" s="153" t="s">
        <v>300</v>
      </c>
      <c r="G106" s="154">
        <v>8847.208</v>
      </c>
      <c r="H106" s="154">
        <v>8847.208</v>
      </c>
    </row>
    <row r="107" spans="1:8" ht="23.25" customHeight="1">
      <c r="A107" s="178"/>
      <c r="B107" s="200" t="s">
        <v>298</v>
      </c>
      <c r="C107" s="153" t="s">
        <v>333</v>
      </c>
      <c r="D107" s="153" t="s">
        <v>357</v>
      </c>
      <c r="E107" s="153" t="s">
        <v>555</v>
      </c>
      <c r="F107" s="153" t="s">
        <v>301</v>
      </c>
      <c r="G107" s="154">
        <v>350</v>
      </c>
      <c r="H107" s="154">
        <v>350</v>
      </c>
    </row>
    <row r="108" spans="1:8" ht="69.75" customHeight="1">
      <c r="A108" s="178"/>
      <c r="B108" s="212" t="s">
        <v>552</v>
      </c>
      <c r="C108" s="153" t="s">
        <v>333</v>
      </c>
      <c r="D108" s="153" t="s">
        <v>357</v>
      </c>
      <c r="E108" s="153" t="s">
        <v>553</v>
      </c>
      <c r="F108" s="153"/>
      <c r="G108" s="154">
        <f>G109</f>
        <v>34.9</v>
      </c>
      <c r="H108" s="154">
        <f>H109</f>
        <v>34.9</v>
      </c>
    </row>
    <row r="109" spans="1:8" ht="30.75" customHeight="1">
      <c r="A109" s="178"/>
      <c r="B109" s="200" t="s">
        <v>297</v>
      </c>
      <c r="C109" s="153" t="s">
        <v>333</v>
      </c>
      <c r="D109" s="153" t="s">
        <v>357</v>
      </c>
      <c r="E109" s="153" t="s">
        <v>553</v>
      </c>
      <c r="F109" s="153" t="s">
        <v>300</v>
      </c>
      <c r="G109" s="154">
        <v>34.9</v>
      </c>
      <c r="H109" s="154">
        <v>34.9</v>
      </c>
    </row>
    <row r="110" spans="1:8" ht="30.75" customHeight="1">
      <c r="A110" s="178"/>
      <c r="B110" s="199" t="s">
        <v>303</v>
      </c>
      <c r="C110" s="153" t="s">
        <v>333</v>
      </c>
      <c r="D110" s="153" t="s">
        <v>357</v>
      </c>
      <c r="E110" s="153" t="s">
        <v>340</v>
      </c>
      <c r="F110" s="160"/>
      <c r="G110" s="154">
        <f>G111</f>
        <v>5070.87222</v>
      </c>
      <c r="H110" s="154">
        <f>H111</f>
        <v>7215.14467</v>
      </c>
    </row>
    <row r="111" spans="1:8" ht="12.75">
      <c r="A111" s="178"/>
      <c r="B111" s="200" t="s">
        <v>298</v>
      </c>
      <c r="C111" s="153" t="s">
        <v>333</v>
      </c>
      <c r="D111" s="153" t="s">
        <v>357</v>
      </c>
      <c r="E111" s="153" t="s">
        <v>340</v>
      </c>
      <c r="F111" s="153" t="s">
        <v>301</v>
      </c>
      <c r="G111" s="154">
        <f>1502.86771-144.28518+3712.28969</f>
        <v>5070.87222</v>
      </c>
      <c r="H111" s="154">
        <f>466.47687-144.28518+6892.95298</f>
        <v>7215.14467</v>
      </c>
    </row>
    <row r="112" spans="1:8" ht="23.25" customHeight="1">
      <c r="A112" s="178"/>
      <c r="B112" s="201" t="s">
        <v>4</v>
      </c>
      <c r="C112" s="151" t="s">
        <v>333</v>
      </c>
      <c r="D112" s="151" t="s">
        <v>5</v>
      </c>
      <c r="E112" s="151"/>
      <c r="F112" s="151"/>
      <c r="G112" s="152">
        <f>G114</f>
        <v>363.3</v>
      </c>
      <c r="H112" s="152">
        <f>H114</f>
        <v>346.6</v>
      </c>
    </row>
    <row r="113" spans="1:8" ht="16.5" customHeight="1">
      <c r="A113" s="178"/>
      <c r="B113" s="199" t="s">
        <v>112</v>
      </c>
      <c r="C113" s="153" t="s">
        <v>333</v>
      </c>
      <c r="D113" s="153" t="s">
        <v>5</v>
      </c>
      <c r="E113" s="153" t="s">
        <v>556</v>
      </c>
      <c r="F113" s="153"/>
      <c r="G113" s="154">
        <f>SUM(G114)</f>
        <v>363.3</v>
      </c>
      <c r="H113" s="154">
        <f>SUM(H114)</f>
        <v>346.6</v>
      </c>
    </row>
    <row r="114" spans="1:8" ht="48" customHeight="1">
      <c r="A114" s="178"/>
      <c r="B114" s="200" t="s">
        <v>557</v>
      </c>
      <c r="C114" s="153" t="s">
        <v>333</v>
      </c>
      <c r="D114" s="153" t="s">
        <v>5</v>
      </c>
      <c r="E114" s="153" t="s">
        <v>558</v>
      </c>
      <c r="F114" s="153"/>
      <c r="G114" s="154">
        <f>G115</f>
        <v>363.3</v>
      </c>
      <c r="H114" s="154">
        <f>H115</f>
        <v>346.6</v>
      </c>
    </row>
    <row r="115" spans="1:8" ht="24" customHeight="1">
      <c r="A115" s="178"/>
      <c r="B115" s="206" t="s">
        <v>302</v>
      </c>
      <c r="C115" s="153" t="s">
        <v>333</v>
      </c>
      <c r="D115" s="153" t="s">
        <v>5</v>
      </c>
      <c r="E115" s="153" t="s">
        <v>558</v>
      </c>
      <c r="F115" s="153"/>
      <c r="G115" s="154">
        <f>G116</f>
        <v>363.3</v>
      </c>
      <c r="H115" s="154">
        <f>H116</f>
        <v>346.6</v>
      </c>
    </row>
    <row r="116" spans="1:8" ht="51">
      <c r="A116" s="178"/>
      <c r="B116" s="200" t="s">
        <v>296</v>
      </c>
      <c r="C116" s="153" t="s">
        <v>333</v>
      </c>
      <c r="D116" s="153" t="s">
        <v>5</v>
      </c>
      <c r="E116" s="153" t="s">
        <v>558</v>
      </c>
      <c r="F116" s="153" t="s">
        <v>299</v>
      </c>
      <c r="G116" s="154">
        <v>363.3</v>
      </c>
      <c r="H116" s="154">
        <v>346.6</v>
      </c>
    </row>
    <row r="117" spans="1:8" ht="20.25" customHeight="1">
      <c r="A117" s="178"/>
      <c r="B117" s="198" t="s">
        <v>470</v>
      </c>
      <c r="C117" s="151" t="s">
        <v>333</v>
      </c>
      <c r="D117" s="151" t="s">
        <v>471</v>
      </c>
      <c r="E117" s="151"/>
      <c r="F117" s="151"/>
      <c r="G117" s="152">
        <f>G119</f>
        <v>387.2</v>
      </c>
      <c r="H117" s="152">
        <f>H119</f>
        <v>412.2</v>
      </c>
    </row>
    <row r="118" spans="1:8" ht="20.25" customHeight="1">
      <c r="A118" s="178"/>
      <c r="B118" s="200" t="s">
        <v>112</v>
      </c>
      <c r="C118" s="153" t="s">
        <v>333</v>
      </c>
      <c r="D118" s="153" t="s">
        <v>471</v>
      </c>
      <c r="E118" s="153" t="s">
        <v>113</v>
      </c>
      <c r="F118" s="153"/>
      <c r="G118" s="154">
        <f>SUM(G119)</f>
        <v>387.2</v>
      </c>
      <c r="H118" s="154">
        <f>SUM(H119)</f>
        <v>412.2</v>
      </c>
    </row>
    <row r="119" spans="1:8" ht="45.75" customHeight="1">
      <c r="A119" s="178"/>
      <c r="B119" s="199" t="s">
        <v>614</v>
      </c>
      <c r="C119" s="153" t="s">
        <v>333</v>
      </c>
      <c r="D119" s="153" t="s">
        <v>471</v>
      </c>
      <c r="E119" s="153" t="s">
        <v>113</v>
      </c>
      <c r="F119" s="153"/>
      <c r="G119" s="154">
        <f>G121+G122+G123</f>
        <v>387.2</v>
      </c>
      <c r="H119" s="154">
        <f>H121+H122+H123</f>
        <v>412.2</v>
      </c>
    </row>
    <row r="120" spans="1:8" ht="24" customHeight="1">
      <c r="A120" s="178"/>
      <c r="B120" s="206" t="s">
        <v>302</v>
      </c>
      <c r="C120" s="160" t="s">
        <v>333</v>
      </c>
      <c r="D120" s="160" t="s">
        <v>471</v>
      </c>
      <c r="E120" s="160" t="s">
        <v>346</v>
      </c>
      <c r="F120" s="153"/>
      <c r="G120" s="161">
        <v>359.5</v>
      </c>
      <c r="H120" s="161">
        <v>382.8</v>
      </c>
    </row>
    <row r="121" spans="1:8" ht="58.5" customHeight="1">
      <c r="A121" s="178"/>
      <c r="B121" s="200" t="s">
        <v>296</v>
      </c>
      <c r="C121" s="153" t="s">
        <v>333</v>
      </c>
      <c r="D121" s="153" t="s">
        <v>471</v>
      </c>
      <c r="E121" s="153" t="s">
        <v>574</v>
      </c>
      <c r="F121" s="153" t="s">
        <v>299</v>
      </c>
      <c r="G121" s="154">
        <v>27.7</v>
      </c>
      <c r="H121" s="154">
        <v>29.4</v>
      </c>
    </row>
    <row r="122" spans="1:8" ht="59.25" customHeight="1">
      <c r="A122" s="178"/>
      <c r="B122" s="200" t="s">
        <v>296</v>
      </c>
      <c r="C122" s="153" t="s">
        <v>333</v>
      </c>
      <c r="D122" s="153" t="s">
        <v>471</v>
      </c>
      <c r="E122" s="153" t="s">
        <v>346</v>
      </c>
      <c r="F122" s="153" t="s">
        <v>299</v>
      </c>
      <c r="G122" s="154">
        <v>338.5</v>
      </c>
      <c r="H122" s="154">
        <v>357.8</v>
      </c>
    </row>
    <row r="123" spans="1:8" ht="29.25" customHeight="1">
      <c r="A123" s="178"/>
      <c r="B123" s="200" t="s">
        <v>297</v>
      </c>
      <c r="C123" s="153" t="s">
        <v>333</v>
      </c>
      <c r="D123" s="153" t="s">
        <v>471</v>
      </c>
      <c r="E123" s="153" t="s">
        <v>346</v>
      </c>
      <c r="F123" s="153" t="s">
        <v>300</v>
      </c>
      <c r="G123" s="154">
        <v>21</v>
      </c>
      <c r="H123" s="154">
        <v>25</v>
      </c>
    </row>
    <row r="124" spans="1:8" ht="42.75" customHeight="1">
      <c r="A124" s="178"/>
      <c r="B124" s="201" t="s">
        <v>213</v>
      </c>
      <c r="C124" s="151" t="s">
        <v>333</v>
      </c>
      <c r="D124" s="151" t="s">
        <v>214</v>
      </c>
      <c r="E124" s="151"/>
      <c r="F124" s="151"/>
      <c r="G124" s="152">
        <f>G125</f>
        <v>3797.578</v>
      </c>
      <c r="H124" s="152">
        <f>H125</f>
        <v>3797.578</v>
      </c>
    </row>
    <row r="125" spans="1:8" ht="12.75">
      <c r="A125" s="178"/>
      <c r="B125" s="199" t="s">
        <v>112</v>
      </c>
      <c r="C125" s="153" t="s">
        <v>333</v>
      </c>
      <c r="D125" s="153" t="s">
        <v>214</v>
      </c>
      <c r="E125" s="153" t="s">
        <v>113</v>
      </c>
      <c r="F125" s="153"/>
      <c r="G125" s="154">
        <f>G126+G128+G130</f>
        <v>3797.578</v>
      </c>
      <c r="H125" s="154">
        <f>H126+H128+H130</f>
        <v>3797.578</v>
      </c>
    </row>
    <row r="126" spans="1:8" ht="42" customHeight="1">
      <c r="A126" s="178"/>
      <c r="B126" s="199" t="s">
        <v>615</v>
      </c>
      <c r="C126" s="153" t="s">
        <v>333</v>
      </c>
      <c r="D126" s="153" t="s">
        <v>214</v>
      </c>
      <c r="E126" s="153" t="s">
        <v>616</v>
      </c>
      <c r="F126" s="153"/>
      <c r="G126" s="154">
        <f>G127</f>
        <v>400</v>
      </c>
      <c r="H126" s="154">
        <f>H127</f>
        <v>400</v>
      </c>
    </row>
    <row r="127" spans="1:8" ht="34.5" customHeight="1">
      <c r="A127" s="178"/>
      <c r="B127" s="200" t="s">
        <v>297</v>
      </c>
      <c r="C127" s="153" t="s">
        <v>333</v>
      </c>
      <c r="D127" s="153" t="s">
        <v>214</v>
      </c>
      <c r="E127" s="153" t="s">
        <v>616</v>
      </c>
      <c r="F127" s="153" t="s">
        <v>300</v>
      </c>
      <c r="G127" s="154">
        <v>400</v>
      </c>
      <c r="H127" s="154">
        <v>400</v>
      </c>
    </row>
    <row r="128" spans="1:8" ht="45" customHeight="1">
      <c r="A128" s="178"/>
      <c r="B128" s="199" t="s">
        <v>617</v>
      </c>
      <c r="C128" s="153" t="s">
        <v>333</v>
      </c>
      <c r="D128" s="153" t="s">
        <v>214</v>
      </c>
      <c r="E128" s="153" t="s">
        <v>618</v>
      </c>
      <c r="F128" s="153"/>
      <c r="G128" s="154">
        <f>G129</f>
        <v>210</v>
      </c>
      <c r="H128" s="154">
        <f>H129</f>
        <v>210</v>
      </c>
    </row>
    <row r="129" spans="1:8" ht="28.5" customHeight="1">
      <c r="A129" s="178"/>
      <c r="B129" s="200" t="s">
        <v>297</v>
      </c>
      <c r="C129" s="153" t="s">
        <v>333</v>
      </c>
      <c r="D129" s="153" t="s">
        <v>214</v>
      </c>
      <c r="E129" s="153" t="s">
        <v>618</v>
      </c>
      <c r="F129" s="153" t="s">
        <v>300</v>
      </c>
      <c r="G129" s="154">
        <v>210</v>
      </c>
      <c r="H129" s="154">
        <v>210</v>
      </c>
    </row>
    <row r="130" spans="1:8" ht="42" customHeight="1">
      <c r="A130" s="189"/>
      <c r="B130" s="199" t="s">
        <v>619</v>
      </c>
      <c r="C130" s="153" t="s">
        <v>333</v>
      </c>
      <c r="D130" s="153" t="s">
        <v>214</v>
      </c>
      <c r="E130" s="153" t="s">
        <v>620</v>
      </c>
      <c r="F130" s="160"/>
      <c r="G130" s="154">
        <f>G131+G132</f>
        <v>3187.578</v>
      </c>
      <c r="H130" s="154">
        <f>H131+H132</f>
        <v>3187.578</v>
      </c>
    </row>
    <row r="131" spans="1:8" ht="59.25" customHeight="1">
      <c r="A131" s="189"/>
      <c r="B131" s="200" t="s">
        <v>296</v>
      </c>
      <c r="C131" s="153" t="s">
        <v>333</v>
      </c>
      <c r="D131" s="153" t="s">
        <v>214</v>
      </c>
      <c r="E131" s="153" t="s">
        <v>620</v>
      </c>
      <c r="F131" s="153" t="s">
        <v>299</v>
      </c>
      <c r="G131" s="154">
        <v>2896.538</v>
      </c>
      <c r="H131" s="154">
        <v>2896.538</v>
      </c>
    </row>
    <row r="132" spans="1:8" ht="30" customHeight="1">
      <c r="A132" s="189"/>
      <c r="B132" s="200" t="s">
        <v>297</v>
      </c>
      <c r="C132" s="153" t="s">
        <v>333</v>
      </c>
      <c r="D132" s="153" t="s">
        <v>214</v>
      </c>
      <c r="E132" s="153" t="s">
        <v>620</v>
      </c>
      <c r="F132" s="153" t="s">
        <v>300</v>
      </c>
      <c r="G132" s="154">
        <v>291.04</v>
      </c>
      <c r="H132" s="154">
        <v>291.04</v>
      </c>
    </row>
    <row r="133" spans="1:8" ht="15.75" customHeight="1">
      <c r="A133" s="178"/>
      <c r="B133" s="201" t="s">
        <v>291</v>
      </c>
      <c r="C133" s="153" t="s">
        <v>333</v>
      </c>
      <c r="D133" s="151" t="s">
        <v>292</v>
      </c>
      <c r="E133" s="151"/>
      <c r="F133" s="151"/>
      <c r="G133" s="152">
        <f aca="true" t="shared" si="3" ref="G133:H135">G134</f>
        <v>3500</v>
      </c>
      <c r="H133" s="152">
        <f t="shared" si="3"/>
        <v>3500</v>
      </c>
    </row>
    <row r="134" spans="1:8" ht="15.75" customHeight="1">
      <c r="A134" s="178"/>
      <c r="B134" s="199" t="s">
        <v>112</v>
      </c>
      <c r="C134" s="153" t="s">
        <v>333</v>
      </c>
      <c r="D134" s="153" t="s">
        <v>292</v>
      </c>
      <c r="E134" s="153" t="s">
        <v>113</v>
      </c>
      <c r="F134" s="153"/>
      <c r="G134" s="154">
        <f t="shared" si="3"/>
        <v>3500</v>
      </c>
      <c r="H134" s="154">
        <f t="shared" si="3"/>
        <v>3500</v>
      </c>
    </row>
    <row r="135" spans="1:8" ht="35.25" customHeight="1">
      <c r="A135" s="178"/>
      <c r="B135" s="199" t="s">
        <v>518</v>
      </c>
      <c r="C135" s="153" t="s">
        <v>333</v>
      </c>
      <c r="D135" s="153" t="s">
        <v>292</v>
      </c>
      <c r="E135" s="153" t="s">
        <v>519</v>
      </c>
      <c r="F135" s="153"/>
      <c r="G135" s="154">
        <f t="shared" si="3"/>
        <v>3500</v>
      </c>
      <c r="H135" s="154">
        <f t="shared" si="3"/>
        <v>3500</v>
      </c>
    </row>
    <row r="136" spans="1:8" ht="33" customHeight="1">
      <c r="A136" s="178"/>
      <c r="B136" s="200" t="s">
        <v>297</v>
      </c>
      <c r="C136" s="153" t="s">
        <v>333</v>
      </c>
      <c r="D136" s="153" t="s">
        <v>292</v>
      </c>
      <c r="E136" s="153" t="s">
        <v>519</v>
      </c>
      <c r="F136" s="153" t="s">
        <v>300</v>
      </c>
      <c r="G136" s="154">
        <v>3500</v>
      </c>
      <c r="H136" s="154">
        <v>3500</v>
      </c>
    </row>
    <row r="137" spans="1:8" ht="20.25" customHeight="1">
      <c r="A137" s="178"/>
      <c r="B137" s="197" t="s">
        <v>108</v>
      </c>
      <c r="C137" s="153" t="s">
        <v>333</v>
      </c>
      <c r="D137" s="151" t="s">
        <v>109</v>
      </c>
      <c r="E137" s="151"/>
      <c r="F137" s="151"/>
      <c r="G137" s="152">
        <f>G138</f>
        <v>4000</v>
      </c>
      <c r="H137" s="152">
        <f>H138</f>
        <v>3500</v>
      </c>
    </row>
    <row r="138" spans="1:8" ht="21.75" customHeight="1">
      <c r="A138" s="192"/>
      <c r="B138" s="202" t="s">
        <v>112</v>
      </c>
      <c r="C138" s="153" t="s">
        <v>333</v>
      </c>
      <c r="D138" s="153" t="s">
        <v>109</v>
      </c>
      <c r="E138" s="153" t="s">
        <v>113</v>
      </c>
      <c r="F138" s="153"/>
      <c r="G138" s="154">
        <f>G139+G141</f>
        <v>4000</v>
      </c>
      <c r="H138" s="154">
        <f>H139+H141</f>
        <v>3500</v>
      </c>
    </row>
    <row r="139" spans="1:8" ht="43.5" customHeight="1">
      <c r="A139" s="178"/>
      <c r="B139" s="199" t="s">
        <v>520</v>
      </c>
      <c r="C139" s="153" t="s">
        <v>333</v>
      </c>
      <c r="D139" s="153" t="s">
        <v>109</v>
      </c>
      <c r="E139" s="153" t="s">
        <v>521</v>
      </c>
      <c r="F139" s="153"/>
      <c r="G139" s="154">
        <f>G140</f>
        <v>1500</v>
      </c>
      <c r="H139" s="154">
        <f>H140</f>
        <v>1500</v>
      </c>
    </row>
    <row r="140" spans="1:8" ht="19.5" customHeight="1">
      <c r="A140" s="178"/>
      <c r="B140" s="200" t="s">
        <v>298</v>
      </c>
      <c r="C140" s="153" t="s">
        <v>333</v>
      </c>
      <c r="D140" s="153" t="s">
        <v>109</v>
      </c>
      <c r="E140" s="153" t="s">
        <v>521</v>
      </c>
      <c r="F140" s="153" t="s">
        <v>301</v>
      </c>
      <c r="G140" s="154">
        <v>1500</v>
      </c>
      <c r="H140" s="154">
        <v>1500</v>
      </c>
    </row>
    <row r="141" spans="1:8" ht="30" customHeight="1">
      <c r="A141" s="178"/>
      <c r="B141" s="262" t="s">
        <v>522</v>
      </c>
      <c r="C141" s="153" t="s">
        <v>333</v>
      </c>
      <c r="D141" s="153" t="s">
        <v>109</v>
      </c>
      <c r="E141" s="153" t="s">
        <v>523</v>
      </c>
      <c r="F141" s="160"/>
      <c r="G141" s="154">
        <f>G142</f>
        <v>2500</v>
      </c>
      <c r="H141" s="154">
        <f>H142</f>
        <v>2000</v>
      </c>
    </row>
    <row r="142" spans="1:8" ht="27.75" customHeight="1">
      <c r="A142" s="178"/>
      <c r="B142" s="200" t="s">
        <v>297</v>
      </c>
      <c r="C142" s="153" t="s">
        <v>333</v>
      </c>
      <c r="D142" s="153" t="s">
        <v>109</v>
      </c>
      <c r="E142" s="153" t="s">
        <v>523</v>
      </c>
      <c r="F142" s="153" t="s">
        <v>300</v>
      </c>
      <c r="G142" s="154">
        <v>2500</v>
      </c>
      <c r="H142" s="154">
        <v>2000</v>
      </c>
    </row>
    <row r="143" spans="1:8" ht="20.25" customHeight="1">
      <c r="A143" s="178"/>
      <c r="B143" s="197" t="s">
        <v>68</v>
      </c>
      <c r="C143" s="151" t="s">
        <v>333</v>
      </c>
      <c r="D143" s="151" t="s">
        <v>69</v>
      </c>
      <c r="E143" s="151"/>
      <c r="F143" s="151"/>
      <c r="G143" s="152">
        <f>G144+G146</f>
        <v>2259.81</v>
      </c>
      <c r="H143" s="152">
        <f>H144+H146</f>
        <v>1500</v>
      </c>
    </row>
    <row r="144" spans="1:8" ht="121.5" customHeight="1">
      <c r="A144" s="178"/>
      <c r="B144" s="199" t="s">
        <v>596</v>
      </c>
      <c r="C144" s="153" t="s">
        <v>333</v>
      </c>
      <c r="D144" s="153" t="s">
        <v>69</v>
      </c>
      <c r="E144" s="153" t="s">
        <v>150</v>
      </c>
      <c r="F144" s="151"/>
      <c r="G144" s="154">
        <f>G145</f>
        <v>259.81</v>
      </c>
      <c r="H144" s="154">
        <f>H145</f>
        <v>0</v>
      </c>
    </row>
    <row r="145" spans="1:8" ht="27.75" customHeight="1">
      <c r="A145" s="178"/>
      <c r="B145" s="200" t="s">
        <v>298</v>
      </c>
      <c r="C145" s="153" t="s">
        <v>333</v>
      </c>
      <c r="D145" s="153" t="s">
        <v>69</v>
      </c>
      <c r="E145" s="153" t="s">
        <v>148</v>
      </c>
      <c r="F145" s="153" t="s">
        <v>301</v>
      </c>
      <c r="G145" s="154">
        <v>259.81</v>
      </c>
      <c r="H145" s="154">
        <v>0</v>
      </c>
    </row>
    <row r="146" spans="1:8" ht="17.25" customHeight="1">
      <c r="A146" s="178"/>
      <c r="B146" s="199" t="s">
        <v>112</v>
      </c>
      <c r="C146" s="153" t="s">
        <v>333</v>
      </c>
      <c r="D146" s="153" t="s">
        <v>69</v>
      </c>
      <c r="E146" s="153" t="s">
        <v>556</v>
      </c>
      <c r="F146" s="153"/>
      <c r="G146" s="154">
        <f>G147</f>
        <v>2000</v>
      </c>
      <c r="H146" s="154">
        <f>H147</f>
        <v>1500</v>
      </c>
    </row>
    <row r="147" spans="1:8" ht="33.75" customHeight="1">
      <c r="A147" s="178"/>
      <c r="B147" s="199" t="s">
        <v>524</v>
      </c>
      <c r="C147" s="153" t="s">
        <v>333</v>
      </c>
      <c r="D147" s="153" t="s">
        <v>69</v>
      </c>
      <c r="E147" s="153" t="s">
        <v>525</v>
      </c>
      <c r="F147" s="153"/>
      <c r="G147" s="154">
        <f>G148</f>
        <v>2000</v>
      </c>
      <c r="H147" s="154">
        <f>H148</f>
        <v>1500</v>
      </c>
    </row>
    <row r="148" spans="1:8" ht="30.75" customHeight="1">
      <c r="A148" s="178"/>
      <c r="B148" s="200" t="s">
        <v>297</v>
      </c>
      <c r="C148" s="153" t="s">
        <v>333</v>
      </c>
      <c r="D148" s="153" t="s">
        <v>69</v>
      </c>
      <c r="E148" s="153" t="s">
        <v>525</v>
      </c>
      <c r="F148" s="153" t="s">
        <v>300</v>
      </c>
      <c r="G148" s="154">
        <v>2000</v>
      </c>
      <c r="H148" s="154">
        <v>1500</v>
      </c>
    </row>
    <row r="149" spans="1:8" ht="18.75" customHeight="1">
      <c r="A149" s="178"/>
      <c r="B149" s="201" t="s">
        <v>70</v>
      </c>
      <c r="C149" s="153" t="s">
        <v>333</v>
      </c>
      <c r="D149" s="151" t="s">
        <v>71</v>
      </c>
      <c r="E149" s="151"/>
      <c r="F149" s="151"/>
      <c r="G149" s="152">
        <f>SUM(G150)</f>
        <v>4590</v>
      </c>
      <c r="H149" s="152">
        <f>SUM(H150)</f>
        <v>4090</v>
      </c>
    </row>
    <row r="150" spans="1:8" ht="17.25" customHeight="1" hidden="1">
      <c r="A150" s="178"/>
      <c r="B150" s="202" t="s">
        <v>112</v>
      </c>
      <c r="C150" s="153" t="s">
        <v>333</v>
      </c>
      <c r="D150" s="153" t="s">
        <v>71</v>
      </c>
      <c r="E150" s="153" t="s">
        <v>556</v>
      </c>
      <c r="F150" s="153"/>
      <c r="G150" s="154">
        <f>G151+G153</f>
        <v>4590</v>
      </c>
      <c r="H150" s="154">
        <f>H151+H153</f>
        <v>4090</v>
      </c>
    </row>
    <row r="151" spans="1:8" ht="26.25" customHeight="1">
      <c r="A151" s="178"/>
      <c r="B151" s="199" t="s">
        <v>526</v>
      </c>
      <c r="C151" s="153" t="s">
        <v>333</v>
      </c>
      <c r="D151" s="153" t="s">
        <v>71</v>
      </c>
      <c r="E151" s="153" t="s">
        <v>527</v>
      </c>
      <c r="F151" s="153"/>
      <c r="G151" s="154">
        <f>G152</f>
        <v>1590</v>
      </c>
      <c r="H151" s="154">
        <f>H152</f>
        <v>1590</v>
      </c>
    </row>
    <row r="152" spans="1:8" ht="34.5" customHeight="1">
      <c r="A152" s="178"/>
      <c r="B152" s="200" t="s">
        <v>297</v>
      </c>
      <c r="C152" s="153" t="s">
        <v>333</v>
      </c>
      <c r="D152" s="153" t="s">
        <v>71</v>
      </c>
      <c r="E152" s="153" t="s">
        <v>527</v>
      </c>
      <c r="F152" s="153" t="s">
        <v>300</v>
      </c>
      <c r="G152" s="154">
        <v>1590</v>
      </c>
      <c r="H152" s="154">
        <v>1590</v>
      </c>
    </row>
    <row r="153" spans="1:8" ht="32.25" customHeight="1">
      <c r="A153" s="178"/>
      <c r="B153" s="199" t="s">
        <v>528</v>
      </c>
      <c r="C153" s="153" t="s">
        <v>333</v>
      </c>
      <c r="D153" s="153" t="s">
        <v>71</v>
      </c>
      <c r="E153" s="153" t="s">
        <v>529</v>
      </c>
      <c r="F153" s="153"/>
      <c r="G153" s="154">
        <f>G154</f>
        <v>3000</v>
      </c>
      <c r="H153" s="154">
        <v>2500</v>
      </c>
    </row>
    <row r="154" spans="1:8" ht="36" customHeight="1">
      <c r="A154" s="189"/>
      <c r="B154" s="200" t="s">
        <v>297</v>
      </c>
      <c r="C154" s="153" t="s">
        <v>333</v>
      </c>
      <c r="D154" s="153" t="s">
        <v>71</v>
      </c>
      <c r="E154" s="153" t="s">
        <v>529</v>
      </c>
      <c r="F154" s="153" t="s">
        <v>300</v>
      </c>
      <c r="G154" s="154">
        <v>3000</v>
      </c>
      <c r="H154" s="154">
        <v>3000</v>
      </c>
    </row>
    <row r="155" spans="1:8" ht="18.75" customHeight="1">
      <c r="A155" s="178"/>
      <c r="B155" s="198" t="s">
        <v>74</v>
      </c>
      <c r="C155" s="151" t="s">
        <v>333</v>
      </c>
      <c r="D155" s="151" t="s">
        <v>75</v>
      </c>
      <c r="E155" s="151"/>
      <c r="F155" s="151"/>
      <c r="G155" s="152">
        <f aca="true" t="shared" si="4" ref="G155:H157">G156</f>
        <v>1167</v>
      </c>
      <c r="H155" s="152">
        <f t="shared" si="4"/>
        <v>1167</v>
      </c>
    </row>
    <row r="156" spans="1:8" ht="36" customHeight="1">
      <c r="A156" s="178"/>
      <c r="B156" s="202" t="s">
        <v>532</v>
      </c>
      <c r="C156" s="153" t="s">
        <v>333</v>
      </c>
      <c r="D156" s="153" t="s">
        <v>75</v>
      </c>
      <c r="E156" s="153" t="s">
        <v>533</v>
      </c>
      <c r="F156" s="153"/>
      <c r="G156" s="154">
        <f t="shared" si="4"/>
        <v>1167</v>
      </c>
      <c r="H156" s="154">
        <f t="shared" si="4"/>
        <v>1167</v>
      </c>
    </row>
    <row r="157" spans="1:8" ht="56.25" customHeight="1">
      <c r="A157" s="178"/>
      <c r="B157" s="202" t="s">
        <v>534</v>
      </c>
      <c r="C157" s="153" t="s">
        <v>333</v>
      </c>
      <c r="D157" s="153" t="s">
        <v>75</v>
      </c>
      <c r="E157" s="153" t="s">
        <v>535</v>
      </c>
      <c r="F157" s="153"/>
      <c r="G157" s="154">
        <f t="shared" si="4"/>
        <v>1167</v>
      </c>
      <c r="H157" s="154">
        <f t="shared" si="4"/>
        <v>1167</v>
      </c>
    </row>
    <row r="158" spans="1:8" ht="93" customHeight="1">
      <c r="A158" s="178"/>
      <c r="B158" s="202" t="s">
        <v>536</v>
      </c>
      <c r="C158" s="153" t="s">
        <v>333</v>
      </c>
      <c r="D158" s="153" t="s">
        <v>75</v>
      </c>
      <c r="E158" s="153" t="s">
        <v>537</v>
      </c>
      <c r="F158" s="153"/>
      <c r="G158" s="154">
        <f>G159+G160</f>
        <v>1167</v>
      </c>
      <c r="H158" s="154">
        <f>H159+H160</f>
        <v>1167</v>
      </c>
    </row>
    <row r="159" spans="1:8" ht="36.75" customHeight="1">
      <c r="A159" s="178"/>
      <c r="B159" s="200" t="s">
        <v>297</v>
      </c>
      <c r="C159" s="153" t="s">
        <v>333</v>
      </c>
      <c r="D159" s="153" t="s">
        <v>75</v>
      </c>
      <c r="E159" s="153" t="s">
        <v>537</v>
      </c>
      <c r="F159" s="153" t="s">
        <v>300</v>
      </c>
      <c r="G159" s="154">
        <v>170</v>
      </c>
      <c r="H159" s="154">
        <v>170</v>
      </c>
    </row>
    <row r="160" spans="1:8" ht="33.75" customHeight="1">
      <c r="A160" s="178"/>
      <c r="B160" s="199" t="s">
        <v>82</v>
      </c>
      <c r="C160" s="153" t="s">
        <v>333</v>
      </c>
      <c r="D160" s="153" t="s">
        <v>75</v>
      </c>
      <c r="E160" s="153" t="s">
        <v>537</v>
      </c>
      <c r="F160" s="153" t="s">
        <v>216</v>
      </c>
      <c r="G160" s="154">
        <v>997</v>
      </c>
      <c r="H160" s="154">
        <v>997</v>
      </c>
    </row>
    <row r="161" spans="1:8" ht="19.5" customHeight="1">
      <c r="A161" s="189"/>
      <c r="B161" s="201" t="s">
        <v>52</v>
      </c>
      <c r="C161" s="151" t="s">
        <v>333</v>
      </c>
      <c r="D161" s="151" t="s">
        <v>358</v>
      </c>
      <c r="E161" s="163"/>
      <c r="F161" s="163"/>
      <c r="G161" s="152">
        <f aca="true" t="shared" si="5" ref="G161:H164">SUM(G162)</f>
        <v>8500</v>
      </c>
      <c r="H161" s="152">
        <f t="shared" si="5"/>
        <v>8000</v>
      </c>
    </row>
    <row r="162" spans="1:8" ht="36.75" customHeight="1">
      <c r="A162" s="189"/>
      <c r="B162" s="202" t="s">
        <v>532</v>
      </c>
      <c r="C162" s="153" t="s">
        <v>333</v>
      </c>
      <c r="D162" s="153" t="s">
        <v>358</v>
      </c>
      <c r="E162" s="153" t="s">
        <v>533</v>
      </c>
      <c r="F162" s="160"/>
      <c r="G162" s="154">
        <f t="shared" si="5"/>
        <v>8500</v>
      </c>
      <c r="H162" s="154">
        <f t="shared" si="5"/>
        <v>8000</v>
      </c>
    </row>
    <row r="163" spans="1:8" ht="44.25" customHeight="1">
      <c r="A163" s="189"/>
      <c r="B163" s="202" t="s">
        <v>538</v>
      </c>
      <c r="C163" s="153" t="s">
        <v>333</v>
      </c>
      <c r="D163" s="153" t="s">
        <v>358</v>
      </c>
      <c r="E163" s="153" t="s">
        <v>539</v>
      </c>
      <c r="F163" s="153"/>
      <c r="G163" s="154">
        <f t="shared" si="5"/>
        <v>8500</v>
      </c>
      <c r="H163" s="154">
        <f t="shared" si="5"/>
        <v>8000</v>
      </c>
    </row>
    <row r="164" spans="1:8" ht="98.25" customHeight="1">
      <c r="A164" s="189"/>
      <c r="B164" s="202" t="s">
        <v>0</v>
      </c>
      <c r="C164" s="153" t="s">
        <v>333</v>
      </c>
      <c r="D164" s="153" t="s">
        <v>358</v>
      </c>
      <c r="E164" s="153" t="s">
        <v>310</v>
      </c>
      <c r="F164" s="153"/>
      <c r="G164" s="154">
        <f t="shared" si="5"/>
        <v>8500</v>
      </c>
      <c r="H164" s="154">
        <f t="shared" si="5"/>
        <v>8000</v>
      </c>
    </row>
    <row r="165" spans="1:8" ht="36" customHeight="1">
      <c r="A165" s="189"/>
      <c r="B165" s="199" t="s">
        <v>82</v>
      </c>
      <c r="C165" s="153" t="s">
        <v>333</v>
      </c>
      <c r="D165" s="153" t="s">
        <v>358</v>
      </c>
      <c r="E165" s="153" t="s">
        <v>310</v>
      </c>
      <c r="F165" s="153" t="s">
        <v>216</v>
      </c>
      <c r="G165" s="154">
        <v>8500</v>
      </c>
      <c r="H165" s="154">
        <v>8000</v>
      </c>
    </row>
    <row r="166" spans="1:8" ht="21.75" customHeight="1">
      <c r="A166" s="178"/>
      <c r="B166" s="197" t="s">
        <v>77</v>
      </c>
      <c r="C166" s="151" t="s">
        <v>333</v>
      </c>
      <c r="D166" s="151">
        <v>1001</v>
      </c>
      <c r="E166" s="151"/>
      <c r="F166" s="151"/>
      <c r="G166" s="152">
        <f aca="true" t="shared" si="6" ref="G166:H169">G167</f>
        <v>1601.211</v>
      </c>
      <c r="H166" s="152">
        <f t="shared" si="6"/>
        <v>1601.211</v>
      </c>
    </row>
    <row r="167" spans="1:8" ht="43.5" customHeight="1">
      <c r="A167" s="178"/>
      <c r="B167" s="202" t="s">
        <v>85</v>
      </c>
      <c r="C167" s="153" t="s">
        <v>333</v>
      </c>
      <c r="D167" s="153">
        <v>1001</v>
      </c>
      <c r="E167" s="153" t="s">
        <v>170</v>
      </c>
      <c r="F167" s="153"/>
      <c r="G167" s="154">
        <f t="shared" si="6"/>
        <v>1601.211</v>
      </c>
      <c r="H167" s="154">
        <f t="shared" si="6"/>
        <v>1601.211</v>
      </c>
    </row>
    <row r="168" spans="1:8" ht="54" customHeight="1">
      <c r="A168" s="178"/>
      <c r="B168" s="202" t="s">
        <v>311</v>
      </c>
      <c r="C168" s="153" t="s">
        <v>333</v>
      </c>
      <c r="D168" s="153" t="s">
        <v>78</v>
      </c>
      <c r="E168" s="153" t="s">
        <v>312</v>
      </c>
      <c r="F168" s="153"/>
      <c r="G168" s="154">
        <f t="shared" si="6"/>
        <v>1601.211</v>
      </c>
      <c r="H168" s="154">
        <f t="shared" si="6"/>
        <v>1601.211</v>
      </c>
    </row>
    <row r="169" spans="1:8" ht="72.75" customHeight="1">
      <c r="A169" s="178"/>
      <c r="B169" s="204" t="s">
        <v>313</v>
      </c>
      <c r="C169" s="153" t="s">
        <v>333</v>
      </c>
      <c r="D169" s="153" t="s">
        <v>78</v>
      </c>
      <c r="E169" s="153" t="s">
        <v>314</v>
      </c>
      <c r="F169" s="153"/>
      <c r="G169" s="154">
        <f t="shared" si="6"/>
        <v>1601.211</v>
      </c>
      <c r="H169" s="154">
        <f t="shared" si="6"/>
        <v>1601.211</v>
      </c>
    </row>
    <row r="170" spans="1:8" ht="24" customHeight="1">
      <c r="A170" s="189"/>
      <c r="B170" s="199" t="s">
        <v>217</v>
      </c>
      <c r="C170" s="153" t="s">
        <v>333</v>
      </c>
      <c r="D170" s="153">
        <v>1001</v>
      </c>
      <c r="E170" s="153" t="s">
        <v>314</v>
      </c>
      <c r="F170" s="153" t="s">
        <v>218</v>
      </c>
      <c r="G170" s="154">
        <v>1601.211</v>
      </c>
      <c r="H170" s="154">
        <v>1601.211</v>
      </c>
    </row>
    <row r="171" spans="1:8" ht="18" customHeight="1">
      <c r="A171" s="178"/>
      <c r="B171" s="197" t="s">
        <v>472</v>
      </c>
      <c r="C171" s="151" t="s">
        <v>333</v>
      </c>
      <c r="D171" s="151">
        <v>1003</v>
      </c>
      <c r="E171" s="151"/>
      <c r="F171" s="151"/>
      <c r="G171" s="152">
        <f>G174</f>
        <v>9674</v>
      </c>
      <c r="H171" s="152">
        <f>H174</f>
        <v>9679</v>
      </c>
    </row>
    <row r="172" spans="1:8" ht="39" customHeight="1">
      <c r="A172" s="192"/>
      <c r="B172" s="202" t="s">
        <v>85</v>
      </c>
      <c r="C172" s="153" t="s">
        <v>333</v>
      </c>
      <c r="D172" s="153" t="s">
        <v>474</v>
      </c>
      <c r="E172" s="153" t="s">
        <v>170</v>
      </c>
      <c r="F172" s="153"/>
      <c r="G172" s="154">
        <f>SUM(G173)</f>
        <v>9674</v>
      </c>
      <c r="H172" s="154">
        <f>SUM(H173)</f>
        <v>9679</v>
      </c>
    </row>
    <row r="173" spans="1:8" ht="54" customHeight="1">
      <c r="A173" s="192"/>
      <c r="B173" s="202" t="s">
        <v>462</v>
      </c>
      <c r="C173" s="153" t="s">
        <v>333</v>
      </c>
      <c r="D173" s="153" t="s">
        <v>474</v>
      </c>
      <c r="E173" s="153" t="s">
        <v>312</v>
      </c>
      <c r="F173" s="153"/>
      <c r="G173" s="154">
        <f>SUM(G174)</f>
        <v>9674</v>
      </c>
      <c r="H173" s="154">
        <f>SUM(H174)</f>
        <v>9679</v>
      </c>
    </row>
    <row r="174" spans="1:8" ht="51" customHeight="1">
      <c r="A174" s="178"/>
      <c r="B174" s="199" t="s">
        <v>6</v>
      </c>
      <c r="C174" s="153" t="s">
        <v>333</v>
      </c>
      <c r="D174" s="153" t="s">
        <v>474</v>
      </c>
      <c r="E174" s="153" t="s">
        <v>240</v>
      </c>
      <c r="F174" s="153"/>
      <c r="G174" s="154">
        <f>G175</f>
        <v>9674</v>
      </c>
      <c r="H174" s="154">
        <f>H175</f>
        <v>9679</v>
      </c>
    </row>
    <row r="175" spans="1:8" ht="24" customHeight="1">
      <c r="A175" s="178"/>
      <c r="B175" s="199" t="s">
        <v>217</v>
      </c>
      <c r="C175" s="153" t="s">
        <v>333</v>
      </c>
      <c r="D175" s="153" t="s">
        <v>474</v>
      </c>
      <c r="E175" s="153" t="s">
        <v>240</v>
      </c>
      <c r="F175" s="153" t="s">
        <v>218</v>
      </c>
      <c r="G175" s="154">
        <v>9674</v>
      </c>
      <c r="H175" s="154">
        <v>9679</v>
      </c>
    </row>
    <row r="176" spans="1:8" ht="22.5" customHeight="1">
      <c r="A176" s="178"/>
      <c r="B176" s="201" t="s">
        <v>475</v>
      </c>
      <c r="C176" s="151" t="s">
        <v>333</v>
      </c>
      <c r="D176" s="151" t="s">
        <v>473</v>
      </c>
      <c r="E176" s="151"/>
      <c r="F176" s="151"/>
      <c r="G176" s="152">
        <f>G177</f>
        <v>10481.6</v>
      </c>
      <c r="H176" s="152">
        <f>H177</f>
        <v>10797.2</v>
      </c>
    </row>
    <row r="177" spans="1:8" ht="28.5" customHeight="1">
      <c r="A177" s="178"/>
      <c r="B177" s="202" t="s">
        <v>85</v>
      </c>
      <c r="C177" s="153" t="s">
        <v>333</v>
      </c>
      <c r="D177" s="153" t="s">
        <v>473</v>
      </c>
      <c r="E177" s="153" t="s">
        <v>170</v>
      </c>
      <c r="F177" s="151"/>
      <c r="G177" s="154">
        <f>SUM(G178)</f>
        <v>10481.6</v>
      </c>
      <c r="H177" s="154">
        <f>SUM(H178)</f>
        <v>10797.2</v>
      </c>
    </row>
    <row r="178" spans="1:8" ht="43.5" customHeight="1">
      <c r="A178" s="178"/>
      <c r="B178" s="202" t="s">
        <v>188</v>
      </c>
      <c r="C178" s="153" t="s">
        <v>333</v>
      </c>
      <c r="D178" s="153" t="s">
        <v>473</v>
      </c>
      <c r="E178" s="153" t="s">
        <v>86</v>
      </c>
      <c r="F178" s="151"/>
      <c r="G178" s="154">
        <f>SUM(G179+G181+G185+G183)</f>
        <v>10481.6</v>
      </c>
      <c r="H178" s="154">
        <f>SUM(H179+H181+H185+H183)</f>
        <v>10797.2</v>
      </c>
    </row>
    <row r="179" spans="1:8" ht="242.25" customHeight="1">
      <c r="A179" s="189"/>
      <c r="B179" s="168" t="s">
        <v>244</v>
      </c>
      <c r="C179" s="153" t="s">
        <v>333</v>
      </c>
      <c r="D179" s="153" t="s">
        <v>473</v>
      </c>
      <c r="E179" s="153" t="s">
        <v>413</v>
      </c>
      <c r="F179" s="153"/>
      <c r="G179" s="154">
        <f>G180</f>
        <v>6473</v>
      </c>
      <c r="H179" s="154">
        <f>H180</f>
        <v>6786</v>
      </c>
    </row>
    <row r="180" spans="1:8" ht="16.5" customHeight="1">
      <c r="A180" s="189"/>
      <c r="B180" s="199" t="s">
        <v>217</v>
      </c>
      <c r="C180" s="153" t="s">
        <v>333</v>
      </c>
      <c r="D180" s="153" t="s">
        <v>473</v>
      </c>
      <c r="E180" s="153" t="s">
        <v>413</v>
      </c>
      <c r="F180" s="153" t="s">
        <v>218</v>
      </c>
      <c r="G180" s="154">
        <v>6473</v>
      </c>
      <c r="H180" s="154">
        <v>6786</v>
      </c>
    </row>
    <row r="181" spans="1:8" ht="114" customHeight="1">
      <c r="A181" s="178"/>
      <c r="B181" s="191" t="s">
        <v>252</v>
      </c>
      <c r="C181" s="153" t="s">
        <v>333</v>
      </c>
      <c r="D181" s="153" t="s">
        <v>473</v>
      </c>
      <c r="E181" s="153" t="s">
        <v>253</v>
      </c>
      <c r="F181" s="153"/>
      <c r="G181" s="154">
        <f>G182</f>
        <v>3652</v>
      </c>
      <c r="H181" s="154">
        <f>H182</f>
        <v>3652</v>
      </c>
    </row>
    <row r="182" spans="1:9" ht="15" customHeight="1">
      <c r="A182" s="189"/>
      <c r="B182" s="199" t="s">
        <v>217</v>
      </c>
      <c r="C182" s="153" t="s">
        <v>333</v>
      </c>
      <c r="D182" s="153" t="s">
        <v>473</v>
      </c>
      <c r="E182" s="153" t="s">
        <v>253</v>
      </c>
      <c r="F182" s="153" t="s">
        <v>218</v>
      </c>
      <c r="G182" s="154">
        <v>3652</v>
      </c>
      <c r="H182" s="154">
        <v>3652</v>
      </c>
      <c r="I182" s="260"/>
    </row>
    <row r="183" spans="1:9" ht="83.25" customHeight="1">
      <c r="A183" s="189"/>
      <c r="B183" s="234" t="s">
        <v>254</v>
      </c>
      <c r="C183" s="153" t="s">
        <v>333</v>
      </c>
      <c r="D183" s="153" t="s">
        <v>473</v>
      </c>
      <c r="E183" s="153" t="s">
        <v>255</v>
      </c>
      <c r="F183" s="153"/>
      <c r="G183" s="154">
        <f>G184</f>
        <v>150</v>
      </c>
      <c r="H183" s="154">
        <f>H184</f>
        <v>150</v>
      </c>
      <c r="I183" s="263"/>
    </row>
    <row r="184" spans="1:8" ht="19.5" customHeight="1">
      <c r="A184" s="189"/>
      <c r="B184" s="199" t="s">
        <v>217</v>
      </c>
      <c r="C184" s="153" t="s">
        <v>333</v>
      </c>
      <c r="D184" s="153" t="s">
        <v>473</v>
      </c>
      <c r="E184" s="153" t="s">
        <v>255</v>
      </c>
      <c r="F184" s="153" t="s">
        <v>218</v>
      </c>
      <c r="G184" s="154">
        <v>150</v>
      </c>
      <c r="H184" s="154">
        <v>150</v>
      </c>
    </row>
    <row r="185" spans="1:8" ht="73.5" customHeight="1">
      <c r="A185" s="178"/>
      <c r="B185" s="239" t="s">
        <v>39</v>
      </c>
      <c r="C185" s="153" t="s">
        <v>333</v>
      </c>
      <c r="D185" s="153" t="s">
        <v>473</v>
      </c>
      <c r="E185" s="153" t="s">
        <v>40</v>
      </c>
      <c r="F185" s="151"/>
      <c r="G185" s="154">
        <f>G187</f>
        <v>206.6</v>
      </c>
      <c r="H185" s="154">
        <f>H187</f>
        <v>209.2</v>
      </c>
    </row>
    <row r="186" spans="1:8" ht="15.75" customHeight="1">
      <c r="A186" s="178"/>
      <c r="B186" s="208" t="s">
        <v>41</v>
      </c>
      <c r="C186" s="153"/>
      <c r="D186" s="153"/>
      <c r="E186" s="153"/>
      <c r="F186" s="151"/>
      <c r="G186" s="161">
        <v>206.6</v>
      </c>
      <c r="H186" s="161">
        <v>209.2</v>
      </c>
    </row>
    <row r="187" spans="1:8" ht="15.75" customHeight="1">
      <c r="A187" s="189"/>
      <c r="B187" s="199" t="s">
        <v>217</v>
      </c>
      <c r="C187" s="153" t="s">
        <v>333</v>
      </c>
      <c r="D187" s="153" t="s">
        <v>473</v>
      </c>
      <c r="E187" s="153" t="s">
        <v>40</v>
      </c>
      <c r="F187" s="153" t="s">
        <v>218</v>
      </c>
      <c r="G187" s="154">
        <v>206.6</v>
      </c>
      <c r="H187" s="154">
        <v>209.2</v>
      </c>
    </row>
    <row r="188" spans="1:8" ht="12.75" customHeight="1">
      <c r="A188" s="178"/>
      <c r="B188" s="198" t="s">
        <v>495</v>
      </c>
      <c r="C188" s="151" t="s">
        <v>463</v>
      </c>
      <c r="D188" s="151" t="s">
        <v>120</v>
      </c>
      <c r="E188" s="151"/>
      <c r="F188" s="151"/>
      <c r="G188" s="152">
        <f>G190</f>
        <v>12.9</v>
      </c>
      <c r="H188" s="152">
        <f>H190</f>
        <v>12.9</v>
      </c>
    </row>
    <row r="189" spans="1:8" ht="12.75">
      <c r="A189" s="178"/>
      <c r="B189" s="200" t="s">
        <v>112</v>
      </c>
      <c r="C189" s="153" t="s">
        <v>333</v>
      </c>
      <c r="D189" s="153" t="s">
        <v>120</v>
      </c>
      <c r="E189" s="153" t="s">
        <v>113</v>
      </c>
      <c r="F189" s="153"/>
      <c r="G189" s="154">
        <f>G190</f>
        <v>12.9</v>
      </c>
      <c r="H189" s="154">
        <f>H190</f>
        <v>12.9</v>
      </c>
    </row>
    <row r="190" spans="1:8" ht="46.5" customHeight="1">
      <c r="A190" s="178"/>
      <c r="B190" s="207" t="s">
        <v>496</v>
      </c>
      <c r="C190" s="153" t="s">
        <v>333</v>
      </c>
      <c r="D190" s="153" t="s">
        <v>120</v>
      </c>
      <c r="E190" s="153" t="s">
        <v>260</v>
      </c>
      <c r="F190" s="153"/>
      <c r="G190" s="154">
        <f>G191</f>
        <v>12.9</v>
      </c>
      <c r="H190" s="154">
        <f>H191</f>
        <v>12.9</v>
      </c>
    </row>
    <row r="191" spans="1:8" ht="32.25" customHeight="1">
      <c r="A191" s="178"/>
      <c r="B191" s="200" t="s">
        <v>297</v>
      </c>
      <c r="C191" s="153" t="s">
        <v>333</v>
      </c>
      <c r="D191" s="153" t="s">
        <v>120</v>
      </c>
      <c r="E191" s="153" t="s">
        <v>260</v>
      </c>
      <c r="F191" s="153" t="s">
        <v>300</v>
      </c>
      <c r="G191" s="154">
        <v>12.9</v>
      </c>
      <c r="H191" s="154">
        <v>12.9</v>
      </c>
    </row>
    <row r="192" spans="1:8" ht="15.75" customHeight="1">
      <c r="A192" s="178" t="s">
        <v>478</v>
      </c>
      <c r="B192" s="197" t="s">
        <v>164</v>
      </c>
      <c r="C192" s="151" t="s">
        <v>328</v>
      </c>
      <c r="D192" s="151"/>
      <c r="E192" s="151"/>
      <c r="F192" s="151"/>
      <c r="G192" s="152">
        <f aca="true" t="shared" si="7" ref="G192:H194">G193</f>
        <v>4744</v>
      </c>
      <c r="H192" s="152">
        <f t="shared" si="7"/>
        <v>4752</v>
      </c>
    </row>
    <row r="193" spans="1:8" ht="39.75" customHeight="1">
      <c r="A193" s="178"/>
      <c r="B193" s="197" t="s">
        <v>165</v>
      </c>
      <c r="C193" s="151" t="s">
        <v>328</v>
      </c>
      <c r="D193" s="151" t="s">
        <v>166</v>
      </c>
      <c r="E193" s="151"/>
      <c r="F193" s="151"/>
      <c r="G193" s="154">
        <f t="shared" si="7"/>
        <v>4744</v>
      </c>
      <c r="H193" s="154">
        <f t="shared" si="7"/>
        <v>4752</v>
      </c>
    </row>
    <row r="194" spans="1:8" ht="20.25" customHeight="1">
      <c r="A194" s="178"/>
      <c r="B194" s="202" t="s">
        <v>112</v>
      </c>
      <c r="C194" s="153" t="s">
        <v>328</v>
      </c>
      <c r="D194" s="153" t="s">
        <v>166</v>
      </c>
      <c r="E194" s="153" t="s">
        <v>113</v>
      </c>
      <c r="F194" s="153"/>
      <c r="G194" s="154">
        <f t="shared" si="7"/>
        <v>4744</v>
      </c>
      <c r="H194" s="154">
        <f t="shared" si="7"/>
        <v>4752</v>
      </c>
    </row>
    <row r="195" spans="1:8" ht="57" customHeight="1">
      <c r="A195" s="178"/>
      <c r="B195" s="202" t="s">
        <v>152</v>
      </c>
      <c r="C195" s="153" t="s">
        <v>328</v>
      </c>
      <c r="D195" s="153" t="s">
        <v>166</v>
      </c>
      <c r="E195" s="153" t="s">
        <v>114</v>
      </c>
      <c r="F195" s="153"/>
      <c r="G195" s="154">
        <f>G196+G197+G198</f>
        <v>4744</v>
      </c>
      <c r="H195" s="154">
        <f>H196+H197+H198</f>
        <v>4752</v>
      </c>
    </row>
    <row r="196" spans="1:8" ht="63" customHeight="1">
      <c r="A196" s="178"/>
      <c r="B196" s="200" t="s">
        <v>296</v>
      </c>
      <c r="C196" s="153" t="s">
        <v>328</v>
      </c>
      <c r="D196" s="153" t="s">
        <v>166</v>
      </c>
      <c r="E196" s="153" t="s">
        <v>114</v>
      </c>
      <c r="F196" s="153" t="s">
        <v>299</v>
      </c>
      <c r="G196" s="154">
        <v>4522</v>
      </c>
      <c r="H196" s="154">
        <v>4530</v>
      </c>
    </row>
    <row r="197" spans="1:8" ht="35.25" customHeight="1">
      <c r="A197" s="178"/>
      <c r="B197" s="200" t="s">
        <v>297</v>
      </c>
      <c r="C197" s="153" t="s">
        <v>328</v>
      </c>
      <c r="D197" s="153" t="s">
        <v>166</v>
      </c>
      <c r="E197" s="153" t="s">
        <v>114</v>
      </c>
      <c r="F197" s="153" t="s">
        <v>300</v>
      </c>
      <c r="G197" s="154">
        <v>220</v>
      </c>
      <c r="H197" s="154">
        <v>220</v>
      </c>
    </row>
    <row r="198" spans="1:8" ht="23.25" customHeight="1">
      <c r="A198" s="178"/>
      <c r="B198" s="200" t="s">
        <v>298</v>
      </c>
      <c r="C198" s="153" t="s">
        <v>328</v>
      </c>
      <c r="D198" s="153" t="s">
        <v>166</v>
      </c>
      <c r="E198" s="153" t="s">
        <v>114</v>
      </c>
      <c r="F198" s="153" t="s">
        <v>301</v>
      </c>
      <c r="G198" s="154">
        <v>2</v>
      </c>
      <c r="H198" s="154">
        <v>2</v>
      </c>
    </row>
    <row r="199" spans="1:8" ht="36" customHeight="1">
      <c r="A199" s="178" t="s">
        <v>167</v>
      </c>
      <c r="B199" s="197" t="s">
        <v>304</v>
      </c>
      <c r="C199" s="151" t="s">
        <v>168</v>
      </c>
      <c r="D199" s="151"/>
      <c r="E199" s="151"/>
      <c r="F199" s="151"/>
      <c r="G199" s="152">
        <f>G200+G219+G222</f>
        <v>13692.273089999999</v>
      </c>
      <c r="H199" s="152">
        <f>H200+H219+H222</f>
        <v>14417.47309</v>
      </c>
    </row>
    <row r="200" spans="1:8" ht="36" customHeight="1">
      <c r="A200" s="178"/>
      <c r="B200" s="264" t="s">
        <v>279</v>
      </c>
      <c r="C200" s="153" t="s">
        <v>168</v>
      </c>
      <c r="D200" s="151"/>
      <c r="E200" s="153" t="s">
        <v>267</v>
      </c>
      <c r="F200" s="151"/>
      <c r="G200" s="152">
        <f>G201+G215</f>
        <v>10449.587909999998</v>
      </c>
      <c r="H200" s="152">
        <f>H201+H215</f>
        <v>10449.587909999998</v>
      </c>
    </row>
    <row r="201" spans="1:8" ht="41.25" customHeight="1">
      <c r="A201" s="178"/>
      <c r="B201" s="265" t="s">
        <v>597</v>
      </c>
      <c r="C201" s="153" t="s">
        <v>168</v>
      </c>
      <c r="D201" s="151"/>
      <c r="E201" s="153" t="s">
        <v>563</v>
      </c>
      <c r="F201" s="151"/>
      <c r="G201" s="152">
        <f>G202+G206</f>
        <v>8949.587909999998</v>
      </c>
      <c r="H201" s="152">
        <f>H202+H206</f>
        <v>8949.587909999998</v>
      </c>
    </row>
    <row r="202" spans="1:8" ht="45" customHeight="1">
      <c r="A202" s="178"/>
      <c r="B202" s="197" t="s">
        <v>335</v>
      </c>
      <c r="C202" s="151" t="s">
        <v>168</v>
      </c>
      <c r="D202" s="151" t="s">
        <v>1</v>
      </c>
      <c r="E202" s="151"/>
      <c r="F202" s="151"/>
      <c r="G202" s="152">
        <f>G204</f>
        <v>3798.37086</v>
      </c>
      <c r="H202" s="152">
        <f>H204</f>
        <v>3798.37086</v>
      </c>
    </row>
    <row r="203" spans="1:8" ht="56.25" customHeight="1">
      <c r="A203" s="178"/>
      <c r="B203" s="223" t="s">
        <v>562</v>
      </c>
      <c r="C203" s="153" t="s">
        <v>168</v>
      </c>
      <c r="D203" s="153" t="s">
        <v>1</v>
      </c>
      <c r="E203" s="153" t="s">
        <v>563</v>
      </c>
      <c r="F203" s="153"/>
      <c r="G203" s="154">
        <f>G204</f>
        <v>3798.37086</v>
      </c>
      <c r="H203" s="154">
        <f>H204</f>
        <v>3798.37086</v>
      </c>
    </row>
    <row r="204" spans="1:8" ht="54.75" customHeight="1">
      <c r="A204" s="178"/>
      <c r="B204" s="224" t="s">
        <v>561</v>
      </c>
      <c r="C204" s="153" t="s">
        <v>168</v>
      </c>
      <c r="D204" s="153" t="s">
        <v>1</v>
      </c>
      <c r="E204" s="153" t="s">
        <v>564</v>
      </c>
      <c r="F204" s="153"/>
      <c r="G204" s="154">
        <f>G205</f>
        <v>3798.37086</v>
      </c>
      <c r="H204" s="154">
        <f>H205</f>
        <v>3798.37086</v>
      </c>
    </row>
    <row r="205" spans="1:8" ht="57" customHeight="1">
      <c r="A205" s="178"/>
      <c r="B205" s="200" t="s">
        <v>296</v>
      </c>
      <c r="C205" s="153" t="s">
        <v>168</v>
      </c>
      <c r="D205" s="153" t="s">
        <v>1</v>
      </c>
      <c r="E205" s="153" t="s">
        <v>564</v>
      </c>
      <c r="F205" s="153" t="s">
        <v>299</v>
      </c>
      <c r="G205" s="154">
        <v>3798.37086</v>
      </c>
      <c r="H205" s="154">
        <v>3798.37086</v>
      </c>
    </row>
    <row r="206" spans="1:8" ht="16.5" customHeight="1">
      <c r="A206" s="178"/>
      <c r="B206" s="201" t="s">
        <v>3</v>
      </c>
      <c r="C206" s="151" t="s">
        <v>168</v>
      </c>
      <c r="D206" s="151" t="s">
        <v>357</v>
      </c>
      <c r="E206" s="151"/>
      <c r="F206" s="151"/>
      <c r="G206" s="152">
        <f>G207</f>
        <v>5151.217049999999</v>
      </c>
      <c r="H206" s="152">
        <f>H207</f>
        <v>5151.217049999999</v>
      </c>
    </row>
    <row r="207" spans="1:8" ht="39.75" customHeight="1">
      <c r="A207" s="192"/>
      <c r="B207" s="223" t="s">
        <v>598</v>
      </c>
      <c r="C207" s="153" t="s">
        <v>168</v>
      </c>
      <c r="D207" s="153" t="s">
        <v>357</v>
      </c>
      <c r="E207" s="153" t="s">
        <v>563</v>
      </c>
      <c r="F207" s="153"/>
      <c r="G207" s="154">
        <f>G208+G211</f>
        <v>5151.217049999999</v>
      </c>
      <c r="H207" s="154">
        <f>H208+H211</f>
        <v>5151.217049999999</v>
      </c>
    </row>
    <row r="208" spans="1:8" ht="42.75" customHeight="1">
      <c r="A208" s="178"/>
      <c r="B208" s="186" t="s">
        <v>569</v>
      </c>
      <c r="C208" s="153" t="s">
        <v>168</v>
      </c>
      <c r="D208" s="153" t="s">
        <v>357</v>
      </c>
      <c r="E208" s="153" t="s">
        <v>570</v>
      </c>
      <c r="F208" s="153"/>
      <c r="G208" s="154">
        <f>G209+G210</f>
        <v>1000</v>
      </c>
      <c r="H208" s="154">
        <f>H209+H210</f>
        <v>1000</v>
      </c>
    </row>
    <row r="209" spans="1:8" ht="30.75" customHeight="1">
      <c r="A209" s="178"/>
      <c r="B209" s="76" t="s">
        <v>297</v>
      </c>
      <c r="C209" s="153" t="s">
        <v>168</v>
      </c>
      <c r="D209" s="153" t="s">
        <v>357</v>
      </c>
      <c r="E209" s="153" t="s">
        <v>570</v>
      </c>
      <c r="F209" s="153" t="s">
        <v>300</v>
      </c>
      <c r="G209" s="156">
        <v>1000</v>
      </c>
      <c r="H209" s="156">
        <v>1000</v>
      </c>
    </row>
    <row r="210" spans="1:8" ht="25.5" customHeight="1" hidden="1">
      <c r="A210" s="178"/>
      <c r="B210" s="76" t="s">
        <v>298</v>
      </c>
      <c r="C210" s="153" t="s">
        <v>168</v>
      </c>
      <c r="D210" s="153" t="s">
        <v>357</v>
      </c>
      <c r="E210" s="153" t="s">
        <v>570</v>
      </c>
      <c r="F210" s="153" t="s">
        <v>301</v>
      </c>
      <c r="G210" s="156">
        <v>0</v>
      </c>
      <c r="H210" s="156">
        <v>0</v>
      </c>
    </row>
    <row r="211" spans="1:8" ht="23.25" customHeight="1">
      <c r="A211" s="178"/>
      <c r="B211" s="75" t="s">
        <v>572</v>
      </c>
      <c r="C211" s="153" t="s">
        <v>168</v>
      </c>
      <c r="D211" s="153" t="s">
        <v>357</v>
      </c>
      <c r="E211" s="153" t="s">
        <v>573</v>
      </c>
      <c r="F211" s="153"/>
      <c r="G211" s="156">
        <f>G212+G213+G214</f>
        <v>4151.217049999999</v>
      </c>
      <c r="H211" s="156">
        <f>H212+H213+H214</f>
        <v>4151.217049999999</v>
      </c>
    </row>
    <row r="212" spans="1:8" ht="62.25" customHeight="1">
      <c r="A212" s="178"/>
      <c r="B212" s="76" t="s">
        <v>296</v>
      </c>
      <c r="C212" s="153" t="s">
        <v>168</v>
      </c>
      <c r="D212" s="153" t="s">
        <v>357</v>
      </c>
      <c r="E212" s="153" t="s">
        <v>573</v>
      </c>
      <c r="F212" s="153" t="s">
        <v>299</v>
      </c>
      <c r="G212" s="156">
        <v>2720.72205</v>
      </c>
      <c r="H212" s="156">
        <v>2720.72205</v>
      </c>
    </row>
    <row r="213" spans="1:8" ht="33" customHeight="1">
      <c r="A213" s="178"/>
      <c r="B213" s="76" t="s">
        <v>297</v>
      </c>
      <c r="C213" s="153" t="s">
        <v>168</v>
      </c>
      <c r="D213" s="153" t="s">
        <v>357</v>
      </c>
      <c r="E213" s="153" t="s">
        <v>573</v>
      </c>
      <c r="F213" s="153" t="s">
        <v>300</v>
      </c>
      <c r="G213" s="156">
        <v>1245.495</v>
      </c>
      <c r="H213" s="156">
        <v>1245.495</v>
      </c>
    </row>
    <row r="214" spans="1:8" ht="18" customHeight="1">
      <c r="A214" s="178"/>
      <c r="B214" s="76" t="s">
        <v>298</v>
      </c>
      <c r="C214" s="153" t="s">
        <v>168</v>
      </c>
      <c r="D214" s="153" t="s">
        <v>357</v>
      </c>
      <c r="E214" s="153" t="s">
        <v>573</v>
      </c>
      <c r="F214" s="153" t="s">
        <v>301</v>
      </c>
      <c r="G214" s="156">
        <v>185</v>
      </c>
      <c r="H214" s="156">
        <v>185</v>
      </c>
    </row>
    <row r="215" spans="1:8" ht="12.75">
      <c r="A215" s="178"/>
      <c r="B215" s="198" t="s">
        <v>107</v>
      </c>
      <c r="C215" s="151" t="s">
        <v>168</v>
      </c>
      <c r="D215" s="151" t="s">
        <v>109</v>
      </c>
      <c r="E215" s="151"/>
      <c r="F215" s="151"/>
      <c r="G215" s="155">
        <f>G217</f>
        <v>1500</v>
      </c>
      <c r="H215" s="155">
        <f>H217</f>
        <v>1500</v>
      </c>
    </row>
    <row r="216" spans="1:8" ht="53.25" customHeight="1">
      <c r="A216" s="178"/>
      <c r="B216" s="223" t="s">
        <v>599</v>
      </c>
      <c r="C216" s="153" t="s">
        <v>168</v>
      </c>
      <c r="D216" s="153" t="s">
        <v>109</v>
      </c>
      <c r="E216" s="153" t="s">
        <v>576</v>
      </c>
      <c r="F216" s="153"/>
      <c r="G216" s="156">
        <f>G217</f>
        <v>1500</v>
      </c>
      <c r="H216" s="156">
        <f>H217</f>
        <v>1500</v>
      </c>
    </row>
    <row r="217" spans="1:8" ht="24" customHeight="1">
      <c r="A217" s="178"/>
      <c r="B217" s="76" t="s">
        <v>577</v>
      </c>
      <c r="C217" s="153" t="s">
        <v>168</v>
      </c>
      <c r="D217" s="153" t="s">
        <v>109</v>
      </c>
      <c r="E217" s="153" t="s">
        <v>578</v>
      </c>
      <c r="F217" s="153"/>
      <c r="G217" s="156">
        <f>G218</f>
        <v>1500</v>
      </c>
      <c r="H217" s="156">
        <f>H218</f>
        <v>1500</v>
      </c>
    </row>
    <row r="218" spans="1:10" ht="29.25" customHeight="1">
      <c r="A218" s="178"/>
      <c r="B218" s="76" t="s">
        <v>297</v>
      </c>
      <c r="C218" s="153" t="s">
        <v>168</v>
      </c>
      <c r="D218" s="153" t="s">
        <v>109</v>
      </c>
      <c r="E218" s="153" t="s">
        <v>578</v>
      </c>
      <c r="F218" s="153" t="s">
        <v>300</v>
      </c>
      <c r="G218" s="156">
        <v>1500</v>
      </c>
      <c r="H218" s="156">
        <v>1500</v>
      </c>
      <c r="J218" s="5" t="s">
        <v>130</v>
      </c>
    </row>
    <row r="219" spans="1:8" ht="16.5" customHeight="1">
      <c r="A219" s="178"/>
      <c r="B219" s="240" t="s">
        <v>472</v>
      </c>
      <c r="C219" s="151" t="s">
        <v>168</v>
      </c>
      <c r="D219" s="151" t="s">
        <v>474</v>
      </c>
      <c r="E219" s="153"/>
      <c r="F219" s="153"/>
      <c r="G219" s="156">
        <f>G220</f>
        <v>144.28518</v>
      </c>
      <c r="H219" s="156">
        <f>H220</f>
        <v>144.28518</v>
      </c>
    </row>
    <row r="220" spans="1:8" ht="80.25" customHeight="1">
      <c r="A220" s="178"/>
      <c r="B220" s="233" t="s">
        <v>600</v>
      </c>
      <c r="C220" s="153" t="s">
        <v>168</v>
      </c>
      <c r="D220" s="153" t="s">
        <v>474</v>
      </c>
      <c r="E220" s="153" t="s">
        <v>243</v>
      </c>
      <c r="F220" s="153"/>
      <c r="G220" s="156">
        <f>G221</f>
        <v>144.28518</v>
      </c>
      <c r="H220" s="156">
        <f>H221</f>
        <v>144.28518</v>
      </c>
    </row>
    <row r="221" spans="1:8" ht="20.25" customHeight="1">
      <c r="A221" s="178"/>
      <c r="B221" s="76" t="s">
        <v>217</v>
      </c>
      <c r="C221" s="153" t="s">
        <v>168</v>
      </c>
      <c r="D221" s="153" t="s">
        <v>474</v>
      </c>
      <c r="E221" s="153" t="s">
        <v>243</v>
      </c>
      <c r="F221" s="153" t="s">
        <v>218</v>
      </c>
      <c r="G221" s="156">
        <v>144.28518</v>
      </c>
      <c r="H221" s="156">
        <v>144.28518</v>
      </c>
    </row>
    <row r="222" spans="1:8" ht="21.75" customHeight="1">
      <c r="A222" s="178"/>
      <c r="B222" s="201" t="s">
        <v>476</v>
      </c>
      <c r="C222" s="151" t="s">
        <v>168</v>
      </c>
      <c r="D222" s="151" t="s">
        <v>473</v>
      </c>
      <c r="E222" s="151"/>
      <c r="F222" s="151"/>
      <c r="G222" s="155">
        <f>G223</f>
        <v>3098.3999999999996</v>
      </c>
      <c r="H222" s="155">
        <f>H223</f>
        <v>3823.6</v>
      </c>
    </row>
    <row r="223" spans="1:8" ht="33" customHeight="1">
      <c r="A223" s="178"/>
      <c r="B223" s="202" t="s">
        <v>85</v>
      </c>
      <c r="C223" s="153" t="s">
        <v>168</v>
      </c>
      <c r="D223" s="153" t="s">
        <v>473</v>
      </c>
      <c r="E223" s="153" t="s">
        <v>170</v>
      </c>
      <c r="F223" s="151"/>
      <c r="G223" s="154">
        <f>G224</f>
        <v>3098.3999999999996</v>
      </c>
      <c r="H223" s="154">
        <f>H224</f>
        <v>3823.6</v>
      </c>
    </row>
    <row r="224" spans="1:8" ht="54.75" customHeight="1">
      <c r="A224" s="178"/>
      <c r="B224" s="202" t="s">
        <v>498</v>
      </c>
      <c r="C224" s="153" t="s">
        <v>168</v>
      </c>
      <c r="D224" s="153" t="s">
        <v>473</v>
      </c>
      <c r="E224" s="153" t="s">
        <v>499</v>
      </c>
      <c r="F224" s="151"/>
      <c r="G224" s="154">
        <f>G225+G227</f>
        <v>3098.3999999999996</v>
      </c>
      <c r="H224" s="154">
        <f>H225+H227</f>
        <v>3823.6</v>
      </c>
    </row>
    <row r="225" spans="1:8" ht="106.5" customHeight="1">
      <c r="A225" s="178"/>
      <c r="B225" s="168" t="s">
        <v>256</v>
      </c>
      <c r="C225" s="153" t="s">
        <v>168</v>
      </c>
      <c r="D225" s="153" t="s">
        <v>473</v>
      </c>
      <c r="E225" s="153" t="s">
        <v>257</v>
      </c>
      <c r="F225" s="151"/>
      <c r="G225" s="154">
        <f>G226</f>
        <v>2990.2</v>
      </c>
      <c r="H225" s="154">
        <f>H226</f>
        <v>3650.7</v>
      </c>
    </row>
    <row r="226" spans="1:8" ht="19.5" customHeight="1">
      <c r="A226" s="178"/>
      <c r="B226" s="199" t="s">
        <v>217</v>
      </c>
      <c r="C226" s="153" t="s">
        <v>168</v>
      </c>
      <c r="D226" s="153" t="s">
        <v>473</v>
      </c>
      <c r="E226" s="153" t="s">
        <v>257</v>
      </c>
      <c r="F226" s="153" t="s">
        <v>218</v>
      </c>
      <c r="G226" s="154">
        <v>2990.2</v>
      </c>
      <c r="H226" s="154">
        <v>3650.7</v>
      </c>
    </row>
    <row r="227" spans="1:8" ht="17.25" customHeight="1">
      <c r="A227" s="178"/>
      <c r="B227" s="199" t="s">
        <v>461</v>
      </c>
      <c r="C227" s="153" t="s">
        <v>168</v>
      </c>
      <c r="D227" s="153" t="s">
        <v>473</v>
      </c>
      <c r="E227" s="153" t="s">
        <v>500</v>
      </c>
      <c r="F227" s="153" t="s">
        <v>218</v>
      </c>
      <c r="G227" s="154">
        <v>108.2</v>
      </c>
      <c r="H227" s="154">
        <v>172.9</v>
      </c>
    </row>
    <row r="228" spans="1:8" ht="25.5">
      <c r="A228" s="178" t="s">
        <v>169</v>
      </c>
      <c r="B228" s="198" t="s">
        <v>172</v>
      </c>
      <c r="C228" s="151" t="s">
        <v>173</v>
      </c>
      <c r="D228" s="151"/>
      <c r="E228" s="151"/>
      <c r="F228" s="151"/>
      <c r="G228" s="155">
        <f>G229</f>
        <v>5088.561</v>
      </c>
      <c r="H228" s="155">
        <f>H229</f>
        <v>5088.561</v>
      </c>
    </row>
    <row r="229" spans="1:8" ht="33" customHeight="1">
      <c r="A229" s="178"/>
      <c r="B229" s="200" t="s">
        <v>329</v>
      </c>
      <c r="C229" s="153" t="s">
        <v>173</v>
      </c>
      <c r="D229" s="153" t="s">
        <v>330</v>
      </c>
      <c r="E229" s="153"/>
      <c r="F229" s="153"/>
      <c r="G229" s="156">
        <f>G231</f>
        <v>5088.561</v>
      </c>
      <c r="H229" s="156">
        <f>H231</f>
        <v>5088.561</v>
      </c>
    </row>
    <row r="230" spans="1:12" ht="18" customHeight="1">
      <c r="A230" s="178"/>
      <c r="B230" s="200" t="s">
        <v>112</v>
      </c>
      <c r="C230" s="153" t="s">
        <v>173</v>
      </c>
      <c r="D230" s="153" t="s">
        <v>330</v>
      </c>
      <c r="E230" s="153" t="s">
        <v>113</v>
      </c>
      <c r="F230" s="153"/>
      <c r="G230" s="156"/>
      <c r="H230" s="156"/>
      <c r="L230" s="5" t="s">
        <v>130</v>
      </c>
    </row>
    <row r="231" spans="1:8" ht="57" customHeight="1">
      <c r="A231" s="178"/>
      <c r="B231" s="199" t="s">
        <v>152</v>
      </c>
      <c r="C231" s="153" t="s">
        <v>173</v>
      </c>
      <c r="D231" s="153" t="s">
        <v>330</v>
      </c>
      <c r="E231" s="153" t="s">
        <v>114</v>
      </c>
      <c r="F231" s="153"/>
      <c r="G231" s="156">
        <f>G232+G233+G234</f>
        <v>5088.561</v>
      </c>
      <c r="H231" s="156">
        <f>H232+H233+H234</f>
        <v>5088.561</v>
      </c>
    </row>
    <row r="232" spans="1:8" ht="54.75" customHeight="1">
      <c r="A232" s="178"/>
      <c r="B232" s="200" t="s">
        <v>296</v>
      </c>
      <c r="C232" s="153" t="s">
        <v>173</v>
      </c>
      <c r="D232" s="153" t="s">
        <v>330</v>
      </c>
      <c r="E232" s="153" t="s">
        <v>114</v>
      </c>
      <c r="F232" s="153" t="s">
        <v>299</v>
      </c>
      <c r="G232" s="156">
        <v>4962.561</v>
      </c>
      <c r="H232" s="156">
        <v>4962.561</v>
      </c>
    </row>
    <row r="233" spans="1:8" ht="33" customHeight="1">
      <c r="A233" s="178"/>
      <c r="B233" s="200" t="s">
        <v>297</v>
      </c>
      <c r="C233" s="153" t="s">
        <v>173</v>
      </c>
      <c r="D233" s="153" t="s">
        <v>330</v>
      </c>
      <c r="E233" s="153" t="s">
        <v>502</v>
      </c>
      <c r="F233" s="153" t="s">
        <v>300</v>
      </c>
      <c r="G233" s="156">
        <v>111</v>
      </c>
      <c r="H233" s="156">
        <v>111</v>
      </c>
    </row>
    <row r="234" spans="1:8" ht="16.5" customHeight="1">
      <c r="A234" s="196"/>
      <c r="B234" s="200" t="s">
        <v>298</v>
      </c>
      <c r="C234" s="157" t="s">
        <v>173</v>
      </c>
      <c r="D234" s="157" t="s">
        <v>330</v>
      </c>
      <c r="E234" s="157" t="s">
        <v>114</v>
      </c>
      <c r="F234" s="157" t="s">
        <v>301</v>
      </c>
      <c r="G234" s="158">
        <v>15</v>
      </c>
      <c r="H234" s="158">
        <v>15</v>
      </c>
    </row>
    <row r="235" spans="1:8" ht="31.5" customHeight="1">
      <c r="A235" s="266" t="s">
        <v>171</v>
      </c>
      <c r="B235" s="261" t="s">
        <v>415</v>
      </c>
      <c r="C235" s="157"/>
      <c r="D235" s="157"/>
      <c r="E235" s="157"/>
      <c r="F235" s="157"/>
      <c r="G235" s="158">
        <v>3277.15051</v>
      </c>
      <c r="H235" s="158">
        <v>6555.33607</v>
      </c>
    </row>
    <row r="236" spans="1:8" ht="22.5" customHeight="1">
      <c r="A236" s="178"/>
      <c r="B236" s="210" t="s">
        <v>341</v>
      </c>
      <c r="C236" s="165"/>
      <c r="D236" s="165"/>
      <c r="E236" s="165"/>
      <c r="F236" s="165"/>
      <c r="G236" s="155">
        <f>G228+G199+G192+G68+G20+G235</f>
        <v>377579.22040000005</v>
      </c>
      <c r="H236" s="155">
        <f>H228+H199+H192+H68+H20+H235</f>
        <v>381879.02141</v>
      </c>
    </row>
  </sheetData>
  <mergeCells count="21">
    <mergeCell ref="A1:H1"/>
    <mergeCell ref="A2:H2"/>
    <mergeCell ref="A3:H3"/>
    <mergeCell ref="A4:H4"/>
    <mergeCell ref="A5:H5"/>
    <mergeCell ref="C6:H6"/>
    <mergeCell ref="H17:H18"/>
    <mergeCell ref="E13:H13"/>
    <mergeCell ref="B15:H15"/>
    <mergeCell ref="B16:F16"/>
    <mergeCell ref="A17:A18"/>
    <mergeCell ref="B17:B18"/>
    <mergeCell ref="C17:C18"/>
    <mergeCell ref="D17:D18"/>
    <mergeCell ref="E17:E18"/>
    <mergeCell ref="F17:F18"/>
    <mergeCell ref="G17:G18"/>
    <mergeCell ref="B9:H9"/>
    <mergeCell ref="B10:H10"/>
    <mergeCell ref="B11:H11"/>
    <mergeCell ref="B12:H12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10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150" zoomScaleSheetLayoutView="150" workbookViewId="0" topLeftCell="A1">
      <selection activeCell="B19" sqref="B19"/>
    </sheetView>
  </sheetViews>
  <sheetFormatPr defaultColWidth="9.00390625" defaultRowHeight="12.75"/>
  <cols>
    <col min="1" max="1" width="4.875" style="4" customWidth="1"/>
    <col min="2" max="2" width="61.875" style="4" customWidth="1"/>
    <col min="3" max="3" width="19.00390625" style="4" customWidth="1"/>
    <col min="4" max="4" width="11.875" style="4" customWidth="1"/>
    <col min="5" max="5" width="28.25390625" style="4" customWidth="1"/>
    <col min="6" max="6" width="28.75390625" style="4" customWidth="1"/>
    <col min="7" max="7" width="37.125" style="4" customWidth="1"/>
    <col min="8" max="8" width="35.75390625" style="4" customWidth="1"/>
    <col min="9" max="16384" width="9.125" style="4" customWidth="1"/>
  </cols>
  <sheetData>
    <row r="1" spans="1:11" ht="15.75">
      <c r="A1" s="50"/>
      <c r="B1" s="54"/>
      <c r="C1" s="50"/>
      <c r="D1" s="50"/>
      <c r="E1" s="43" t="s">
        <v>485</v>
      </c>
      <c r="F1" s="43"/>
      <c r="G1" s="43"/>
      <c r="H1" s="43"/>
      <c r="I1" s="43"/>
      <c r="J1" s="267"/>
      <c r="K1" s="267"/>
    </row>
    <row r="2" spans="1:5" ht="15.75" hidden="1">
      <c r="A2" s="50"/>
      <c r="B2" s="54"/>
      <c r="C2" s="50"/>
      <c r="D2" s="50"/>
      <c r="E2" s="50"/>
    </row>
    <row r="3" spans="1:5" ht="15.75">
      <c r="A3" s="50"/>
      <c r="B3" s="54"/>
      <c r="C3" s="302" t="s">
        <v>199</v>
      </c>
      <c r="D3" s="302"/>
      <c r="E3" s="302"/>
    </row>
    <row r="4" spans="1:5" ht="15.75">
      <c r="A4" s="50"/>
      <c r="B4" s="54"/>
      <c r="C4" s="302" t="s">
        <v>200</v>
      </c>
      <c r="D4" s="302"/>
      <c r="E4" s="302"/>
    </row>
    <row r="5" spans="1:5" ht="15.75">
      <c r="A5" s="50"/>
      <c r="B5" s="54"/>
      <c r="C5" s="307" t="s">
        <v>480</v>
      </c>
      <c r="D5" s="307"/>
      <c r="E5" s="307"/>
    </row>
    <row r="6" spans="1:5" ht="15.75">
      <c r="A6" s="50"/>
      <c r="B6" s="54"/>
      <c r="C6" s="307" t="s">
        <v>308</v>
      </c>
      <c r="D6" s="307"/>
      <c r="E6" s="307"/>
    </row>
    <row r="7" spans="1:5" ht="15.75">
      <c r="A7" s="50"/>
      <c r="B7" s="54"/>
      <c r="C7" s="74"/>
      <c r="D7" s="302" t="s">
        <v>251</v>
      </c>
      <c r="E7" s="306"/>
    </row>
    <row r="8" spans="1:5" ht="15.75">
      <c r="A8" s="50"/>
      <c r="B8" s="54"/>
      <c r="C8" s="74"/>
      <c r="D8" s="43"/>
      <c r="E8" s="267"/>
    </row>
    <row r="9" spans="1:5" ht="15.75">
      <c r="A9" s="50"/>
      <c r="B9" s="54"/>
      <c r="C9" s="50"/>
      <c r="D9" s="50"/>
      <c r="E9" s="45" t="s">
        <v>128</v>
      </c>
    </row>
    <row r="10" spans="1:5" ht="15.75">
      <c r="A10" s="50"/>
      <c r="B10" s="241"/>
      <c r="C10" s="214"/>
      <c r="D10" s="349" t="s">
        <v>201</v>
      </c>
      <c r="E10" s="349"/>
    </row>
    <row r="11" spans="1:5" ht="15.75">
      <c r="A11" s="50"/>
      <c r="B11" s="242"/>
      <c r="C11" s="77"/>
      <c r="D11" s="349" t="s">
        <v>103</v>
      </c>
      <c r="E11" s="349"/>
    </row>
    <row r="12" spans="1:5" ht="15.75">
      <c r="A12" s="50"/>
      <c r="B12" s="242"/>
      <c r="C12" s="349" t="s">
        <v>354</v>
      </c>
      <c r="D12" s="349"/>
      <c r="E12" s="349"/>
    </row>
    <row r="13" spans="1:5" ht="15.75">
      <c r="A13" s="50"/>
      <c r="B13" s="349" t="s">
        <v>268</v>
      </c>
      <c r="C13" s="349"/>
      <c r="D13" s="349"/>
      <c r="E13" s="349"/>
    </row>
    <row r="14" spans="1:5" ht="15.75">
      <c r="A14" s="50"/>
      <c r="B14" s="216"/>
      <c r="C14" s="347" t="s">
        <v>269</v>
      </c>
      <c r="D14" s="347"/>
      <c r="E14" s="348"/>
    </row>
    <row r="15" spans="1:5" ht="17.25" customHeight="1">
      <c r="A15" s="50"/>
      <c r="B15" s="54"/>
      <c r="C15" s="50"/>
      <c r="D15" s="50"/>
      <c r="E15" s="51"/>
    </row>
    <row r="16" ht="12.75" hidden="1"/>
    <row r="17" spans="1:5" ht="18.75">
      <c r="A17" s="50"/>
      <c r="B17" s="333" t="s">
        <v>505</v>
      </c>
      <c r="C17" s="333"/>
      <c r="D17" s="333"/>
      <c r="E17" s="306"/>
    </row>
    <row r="18" spans="1:5" ht="18.75">
      <c r="A18" s="50"/>
      <c r="B18" s="333" t="s">
        <v>270</v>
      </c>
      <c r="C18" s="333"/>
      <c r="D18" s="333"/>
      <c r="E18" s="306"/>
    </row>
    <row r="19" spans="1:5" ht="15.75">
      <c r="A19" s="50"/>
      <c r="B19" s="54"/>
      <c r="C19" s="50"/>
      <c r="D19" s="50"/>
      <c r="E19" s="268"/>
    </row>
    <row r="20" spans="1:5" ht="33" customHeight="1">
      <c r="A20" s="169" t="s">
        <v>362</v>
      </c>
      <c r="B20" s="169" t="s">
        <v>363</v>
      </c>
      <c r="C20" s="169" t="s">
        <v>321</v>
      </c>
      <c r="D20" s="169" t="s">
        <v>364</v>
      </c>
      <c r="E20" s="169" t="s">
        <v>104</v>
      </c>
    </row>
    <row r="21" spans="1:5" ht="12.75">
      <c r="A21" s="57">
        <v>1</v>
      </c>
      <c r="B21" s="57">
        <v>2</v>
      </c>
      <c r="C21" s="57">
        <v>3</v>
      </c>
      <c r="D21" s="57">
        <v>4</v>
      </c>
      <c r="E21" s="57"/>
    </row>
    <row r="22" spans="1:5" ht="38.25" customHeight="1">
      <c r="A22" s="170" t="s">
        <v>325</v>
      </c>
      <c r="B22" s="171" t="s">
        <v>115</v>
      </c>
      <c r="C22" s="52"/>
      <c r="D22" s="52" t="s">
        <v>271</v>
      </c>
      <c r="E22" s="142">
        <f>E23+E24+E28+E29</f>
        <v>222832.7229</v>
      </c>
    </row>
    <row r="23" spans="1:5" ht="54" customHeight="1">
      <c r="A23" s="147" t="s">
        <v>624</v>
      </c>
      <c r="B23" s="80" t="s">
        <v>117</v>
      </c>
      <c r="C23" s="53" t="s">
        <v>327</v>
      </c>
      <c r="D23" s="53" t="s">
        <v>118</v>
      </c>
      <c r="E23" s="142">
        <v>92854.2229</v>
      </c>
    </row>
    <row r="24" spans="1:5" ht="54" customHeight="1">
      <c r="A24" s="328" t="s">
        <v>625</v>
      </c>
      <c r="B24" s="145" t="s">
        <v>594</v>
      </c>
      <c r="C24" s="53"/>
      <c r="D24" s="53"/>
      <c r="E24" s="142">
        <f>E25+E26+E27</f>
        <v>129180.5</v>
      </c>
    </row>
    <row r="25" spans="1:5" ht="15.75">
      <c r="A25" s="329"/>
      <c r="B25" s="334"/>
      <c r="C25" s="52" t="s">
        <v>421</v>
      </c>
      <c r="D25" s="52" t="s">
        <v>176</v>
      </c>
      <c r="E25" s="142">
        <v>128310.26</v>
      </c>
    </row>
    <row r="26" spans="1:5" ht="15.75">
      <c r="A26" s="329"/>
      <c r="B26" s="335"/>
      <c r="C26" s="52" t="s">
        <v>421</v>
      </c>
      <c r="D26" s="52" t="s">
        <v>73</v>
      </c>
      <c r="E26" s="142">
        <v>291.14</v>
      </c>
    </row>
    <row r="27" spans="1:5" ht="15.75">
      <c r="A27" s="330"/>
      <c r="B27" s="336"/>
      <c r="C27" s="52" t="s">
        <v>333</v>
      </c>
      <c r="D27" s="52" t="s">
        <v>73</v>
      </c>
      <c r="E27" s="142">
        <v>579.1</v>
      </c>
    </row>
    <row r="28" spans="1:5" ht="68.25" customHeight="1">
      <c r="A28" s="148" t="s">
        <v>626</v>
      </c>
      <c r="B28" s="81" t="s">
        <v>426</v>
      </c>
      <c r="C28" s="53" t="s">
        <v>327</v>
      </c>
      <c r="D28" s="53" t="s">
        <v>177</v>
      </c>
      <c r="E28" s="142">
        <v>700</v>
      </c>
    </row>
    <row r="29" spans="1:5" ht="63">
      <c r="A29" s="328" t="s">
        <v>627</v>
      </c>
      <c r="B29" s="81" t="s">
        <v>440</v>
      </c>
      <c r="C29" s="53" t="s">
        <v>327</v>
      </c>
      <c r="D29" s="53" t="s">
        <v>73</v>
      </c>
      <c r="E29" s="142">
        <f>E30+E31</f>
        <v>98</v>
      </c>
    </row>
    <row r="30" spans="1:5" ht="15.75">
      <c r="A30" s="329"/>
      <c r="B30" s="331"/>
      <c r="C30" s="52" t="s">
        <v>327</v>
      </c>
      <c r="D30" s="52" t="s">
        <v>73</v>
      </c>
      <c r="E30" s="142">
        <v>61</v>
      </c>
    </row>
    <row r="31" spans="1:5" ht="15.75">
      <c r="A31" s="330"/>
      <c r="B31" s="332"/>
      <c r="C31" s="52" t="s">
        <v>333</v>
      </c>
      <c r="D31" s="52" t="s">
        <v>73</v>
      </c>
      <c r="E31" s="142">
        <v>37</v>
      </c>
    </row>
    <row r="32" spans="1:5" ht="64.5" customHeight="1">
      <c r="A32" s="147" t="s">
        <v>331</v>
      </c>
      <c r="B32" s="171" t="s">
        <v>512</v>
      </c>
      <c r="C32" s="52" t="s">
        <v>333</v>
      </c>
      <c r="D32" s="52" t="s">
        <v>49</v>
      </c>
      <c r="E32" s="142">
        <v>100</v>
      </c>
    </row>
    <row r="33" spans="1:5" ht="50.25" customHeight="1">
      <c r="A33" s="147" t="s">
        <v>478</v>
      </c>
      <c r="B33" s="171" t="s">
        <v>503</v>
      </c>
      <c r="C33" s="52" t="s">
        <v>333</v>
      </c>
      <c r="D33" s="52" t="s">
        <v>49</v>
      </c>
      <c r="E33" s="142">
        <v>410</v>
      </c>
    </row>
    <row r="34" spans="1:5" ht="36" customHeight="1">
      <c r="A34" s="147" t="s">
        <v>167</v>
      </c>
      <c r="B34" s="171" t="s">
        <v>532</v>
      </c>
      <c r="C34" s="52" t="s">
        <v>333</v>
      </c>
      <c r="D34" s="52" t="s">
        <v>272</v>
      </c>
      <c r="E34" s="142">
        <f>E35+E36</f>
        <v>11224.505</v>
      </c>
    </row>
    <row r="35" spans="1:5" ht="68.25" customHeight="1">
      <c r="A35" s="147" t="s">
        <v>628</v>
      </c>
      <c r="B35" s="80" t="s">
        <v>534</v>
      </c>
      <c r="C35" s="53" t="s">
        <v>333</v>
      </c>
      <c r="D35" s="53" t="s">
        <v>75</v>
      </c>
      <c r="E35" s="142">
        <v>1167</v>
      </c>
    </row>
    <row r="36" spans="1:5" ht="54.75" customHeight="1">
      <c r="A36" s="147" t="s">
        <v>629</v>
      </c>
      <c r="B36" s="80" t="s">
        <v>538</v>
      </c>
      <c r="C36" s="53" t="s">
        <v>333</v>
      </c>
      <c r="D36" s="53" t="s">
        <v>358</v>
      </c>
      <c r="E36" s="142">
        <v>10057.505</v>
      </c>
    </row>
    <row r="37" spans="1:5" ht="37.5" customHeight="1">
      <c r="A37" s="166" t="s">
        <v>169</v>
      </c>
      <c r="B37" s="171" t="s">
        <v>85</v>
      </c>
      <c r="C37" s="52"/>
      <c r="D37" s="52"/>
      <c r="E37" s="142">
        <f>E38+E43+E45+E49</f>
        <v>31336.99715</v>
      </c>
    </row>
    <row r="38" spans="1:5" ht="63">
      <c r="A38" s="340" t="s">
        <v>630</v>
      </c>
      <c r="B38" s="80" t="s">
        <v>501</v>
      </c>
      <c r="C38" s="53"/>
      <c r="D38" s="53"/>
      <c r="E38" s="142">
        <f>E39+E40+E41+E42</f>
        <v>13457.29715</v>
      </c>
    </row>
    <row r="39" spans="1:5" ht="15.75">
      <c r="A39" s="341"/>
      <c r="B39" s="287"/>
      <c r="C39" s="52" t="s">
        <v>333</v>
      </c>
      <c r="D39" s="52" t="s">
        <v>474</v>
      </c>
      <c r="E39" s="142">
        <v>9634</v>
      </c>
    </row>
    <row r="40" spans="1:5" ht="15.75">
      <c r="A40" s="341"/>
      <c r="B40" s="286"/>
      <c r="C40" s="285" t="s">
        <v>333</v>
      </c>
      <c r="D40" s="52" t="s">
        <v>78</v>
      </c>
      <c r="E40" s="142">
        <v>1973.297</v>
      </c>
    </row>
    <row r="41" spans="1:5" ht="15.75">
      <c r="A41" s="341"/>
      <c r="B41" s="243"/>
      <c r="C41" s="285" t="s">
        <v>327</v>
      </c>
      <c r="D41" s="52" t="s">
        <v>336</v>
      </c>
      <c r="E41" s="142">
        <v>398.75</v>
      </c>
    </row>
    <row r="42" spans="1:5" ht="15.75">
      <c r="A42" s="341"/>
      <c r="B42" s="244"/>
      <c r="C42" s="285" t="s">
        <v>333</v>
      </c>
      <c r="D42" s="52" t="s">
        <v>336</v>
      </c>
      <c r="E42" s="142">
        <v>1451.25015</v>
      </c>
    </row>
    <row r="43" spans="1:5" ht="57.75" customHeight="1">
      <c r="A43" s="328" t="s">
        <v>631</v>
      </c>
      <c r="B43" s="81" t="s">
        <v>315</v>
      </c>
      <c r="C43" s="53"/>
      <c r="D43" s="53"/>
      <c r="E43" s="142">
        <v>2866</v>
      </c>
    </row>
    <row r="44" spans="1:5" ht="15.75">
      <c r="A44" s="342"/>
      <c r="B44" s="81"/>
      <c r="C44" s="52" t="s">
        <v>333</v>
      </c>
      <c r="D44" s="52" t="s">
        <v>1</v>
      </c>
      <c r="E44" s="142">
        <v>2866</v>
      </c>
    </row>
    <row r="45" spans="1:5" ht="30.75" customHeight="1">
      <c r="A45" s="328" t="s">
        <v>632</v>
      </c>
      <c r="B45" s="146" t="s">
        <v>188</v>
      </c>
      <c r="C45" s="52"/>
      <c r="D45" s="52"/>
      <c r="E45" s="142">
        <f>E46+E47+E48</f>
        <v>11577</v>
      </c>
    </row>
    <row r="46" spans="1:5" ht="15.75">
      <c r="A46" s="342"/>
      <c r="B46" s="344"/>
      <c r="C46" s="52" t="s">
        <v>333</v>
      </c>
      <c r="D46" s="52" t="s">
        <v>1</v>
      </c>
      <c r="E46" s="142">
        <v>1447</v>
      </c>
    </row>
    <row r="47" spans="1:5" ht="15.75">
      <c r="A47" s="342"/>
      <c r="B47" s="345"/>
      <c r="C47" s="52" t="s">
        <v>327</v>
      </c>
      <c r="D47" s="52" t="s">
        <v>473</v>
      </c>
      <c r="E47" s="142">
        <v>72</v>
      </c>
    </row>
    <row r="48" spans="1:5" ht="15.75">
      <c r="A48" s="343"/>
      <c r="B48" s="346"/>
      <c r="C48" s="52" t="s">
        <v>333</v>
      </c>
      <c r="D48" s="52" t="s">
        <v>473</v>
      </c>
      <c r="E48" s="142">
        <v>10058</v>
      </c>
    </row>
    <row r="49" spans="1:5" ht="63">
      <c r="A49" s="147" t="s">
        <v>633</v>
      </c>
      <c r="B49" s="80" t="s">
        <v>498</v>
      </c>
      <c r="C49" s="53" t="s">
        <v>168</v>
      </c>
      <c r="D49" s="53" t="s">
        <v>473</v>
      </c>
      <c r="E49" s="142">
        <v>3436.7</v>
      </c>
    </row>
    <row r="50" spans="1:5" ht="39.75" customHeight="1">
      <c r="A50" s="147" t="s">
        <v>171</v>
      </c>
      <c r="B50" s="171" t="s">
        <v>491</v>
      </c>
      <c r="C50" s="52" t="s">
        <v>333</v>
      </c>
      <c r="D50" s="52" t="s">
        <v>359</v>
      </c>
      <c r="E50" s="142">
        <v>340</v>
      </c>
    </row>
    <row r="51" spans="1:5" ht="47.25">
      <c r="A51" s="147" t="s">
        <v>174</v>
      </c>
      <c r="B51" s="171" t="s">
        <v>208</v>
      </c>
      <c r="C51" s="52" t="s">
        <v>333</v>
      </c>
      <c r="D51" s="52" t="s">
        <v>357</v>
      </c>
      <c r="E51" s="142">
        <v>84</v>
      </c>
    </row>
    <row r="52" spans="1:5" ht="63">
      <c r="A52" s="147" t="s">
        <v>178</v>
      </c>
      <c r="B52" s="171" t="s">
        <v>348</v>
      </c>
      <c r="C52" s="52" t="s">
        <v>333</v>
      </c>
      <c r="D52" s="52" t="s">
        <v>357</v>
      </c>
      <c r="E52" s="142">
        <v>278.562</v>
      </c>
    </row>
    <row r="53" spans="1:5" ht="78.75">
      <c r="A53" s="147" t="s">
        <v>273</v>
      </c>
      <c r="B53" s="171" t="s">
        <v>567</v>
      </c>
      <c r="C53" s="52" t="s">
        <v>333</v>
      </c>
      <c r="D53" s="52" t="s">
        <v>357</v>
      </c>
      <c r="E53" s="142">
        <v>76</v>
      </c>
    </row>
    <row r="54" spans="1:5" ht="78.75">
      <c r="A54" s="147" t="s">
        <v>53</v>
      </c>
      <c r="B54" s="171" t="s">
        <v>579</v>
      </c>
      <c r="C54" s="52" t="s">
        <v>333</v>
      </c>
      <c r="D54" s="52" t="s">
        <v>69</v>
      </c>
      <c r="E54" s="142">
        <v>58420.597</v>
      </c>
    </row>
    <row r="55" spans="1:5" ht="47.25">
      <c r="A55" s="245" t="s">
        <v>274</v>
      </c>
      <c r="B55" s="80" t="s">
        <v>275</v>
      </c>
      <c r="C55" s="53" t="s">
        <v>333</v>
      </c>
      <c r="D55" s="53" t="s">
        <v>69</v>
      </c>
      <c r="E55" s="142">
        <v>53319.89</v>
      </c>
    </row>
    <row r="56" spans="1:5" ht="31.5">
      <c r="A56" s="245" t="s">
        <v>276</v>
      </c>
      <c r="B56" s="80" t="s">
        <v>277</v>
      </c>
      <c r="C56" s="53" t="s">
        <v>333</v>
      </c>
      <c r="D56" s="53" t="s">
        <v>69</v>
      </c>
      <c r="E56" s="142">
        <v>919.01</v>
      </c>
    </row>
    <row r="57" spans="1:5" ht="55.5" customHeight="1">
      <c r="A57" s="147" t="s">
        <v>278</v>
      </c>
      <c r="B57" s="171" t="s">
        <v>279</v>
      </c>
      <c r="C57" s="52" t="s">
        <v>168</v>
      </c>
      <c r="D57" s="52"/>
      <c r="E57" s="142">
        <f>E58+E59+E60</f>
        <v>12361.58791</v>
      </c>
    </row>
    <row r="58" spans="1:5" ht="15.75">
      <c r="A58" s="337" t="s">
        <v>280</v>
      </c>
      <c r="B58" s="334" t="s">
        <v>281</v>
      </c>
      <c r="C58" s="246" t="s">
        <v>168</v>
      </c>
      <c r="D58" s="246" t="s">
        <v>1</v>
      </c>
      <c r="E58" s="142">
        <v>3978.37086</v>
      </c>
    </row>
    <row r="59" spans="1:5" ht="15.75">
      <c r="A59" s="338"/>
      <c r="B59" s="339"/>
      <c r="C59" s="53" t="s">
        <v>168</v>
      </c>
      <c r="D59" s="53" t="s">
        <v>357</v>
      </c>
      <c r="E59" s="142">
        <v>6796.21705</v>
      </c>
    </row>
    <row r="60" spans="1:5" ht="31.5">
      <c r="A60" s="245" t="s">
        <v>282</v>
      </c>
      <c r="B60" s="80" t="s">
        <v>283</v>
      </c>
      <c r="C60" s="53" t="s">
        <v>168</v>
      </c>
      <c r="D60" s="53" t="s">
        <v>109</v>
      </c>
      <c r="E60" s="142">
        <v>1587</v>
      </c>
    </row>
    <row r="61" spans="1:5" ht="47.25" customHeight="1">
      <c r="A61" s="147" t="s">
        <v>284</v>
      </c>
      <c r="B61" s="171" t="s">
        <v>285</v>
      </c>
      <c r="C61" s="52" t="s">
        <v>168</v>
      </c>
      <c r="D61" s="52" t="s">
        <v>474</v>
      </c>
      <c r="E61" s="142">
        <v>72.14259</v>
      </c>
    </row>
    <row r="62" spans="1:5" ht="42" customHeight="1">
      <c r="A62" s="147" t="s">
        <v>286</v>
      </c>
      <c r="B62" s="172" t="s">
        <v>337</v>
      </c>
      <c r="C62" s="52" t="s">
        <v>333</v>
      </c>
      <c r="D62" s="52" t="s">
        <v>357</v>
      </c>
      <c r="E62" s="142">
        <v>7352.69327</v>
      </c>
    </row>
    <row r="63" spans="1:5" ht="15.75">
      <c r="A63" s="149"/>
      <c r="B63" s="173" t="s">
        <v>338</v>
      </c>
      <c r="C63" s="58"/>
      <c r="D63" s="58"/>
      <c r="E63" s="142">
        <f>E22+E32+E33+E34+E37+E50+E51+E52+E53+E54+E57+E61+E62</f>
        <v>344889.80782</v>
      </c>
    </row>
    <row r="64" ht="12.75">
      <c r="B64" s="247"/>
    </row>
    <row r="65" ht="12.75">
      <c r="B65" s="247"/>
    </row>
    <row r="66" ht="12.75">
      <c r="B66" s="247"/>
    </row>
    <row r="67" ht="12.75">
      <c r="B67" s="247"/>
    </row>
    <row r="68" ht="12.75">
      <c r="B68" s="247"/>
    </row>
    <row r="69" ht="12.75">
      <c r="B69" s="247"/>
    </row>
    <row r="70" ht="12.75">
      <c r="B70" s="247"/>
    </row>
    <row r="71" ht="12.75">
      <c r="B71" s="247"/>
    </row>
    <row r="72" ht="12.75">
      <c r="B72" s="247"/>
    </row>
    <row r="73" ht="12.75">
      <c r="B73" s="247"/>
    </row>
    <row r="74" ht="12.75">
      <c r="B74" s="247"/>
    </row>
    <row r="75" ht="12.75">
      <c r="B75" s="247"/>
    </row>
    <row r="76" ht="12.75">
      <c r="B76" s="247"/>
    </row>
    <row r="77" ht="12.75">
      <c r="B77" s="247"/>
    </row>
    <row r="78" ht="12.75">
      <c r="B78" s="247"/>
    </row>
    <row r="79" ht="12.75">
      <c r="B79" s="247"/>
    </row>
    <row r="80" ht="12.75">
      <c r="B80" s="247"/>
    </row>
    <row r="81" ht="12.75">
      <c r="B81" s="247"/>
    </row>
    <row r="82" ht="12.75">
      <c r="B82" s="247"/>
    </row>
    <row r="83" ht="12.75">
      <c r="B83" s="247"/>
    </row>
    <row r="84" ht="12.75">
      <c r="B84" s="247"/>
    </row>
    <row r="85" ht="12.75">
      <c r="B85" s="247"/>
    </row>
  </sheetData>
  <mergeCells count="22">
    <mergeCell ref="C14:E14"/>
    <mergeCell ref="B18:E18"/>
    <mergeCell ref="D10:E10"/>
    <mergeCell ref="D11:E11"/>
    <mergeCell ref="C12:E12"/>
    <mergeCell ref="B13:E13"/>
    <mergeCell ref="A58:A59"/>
    <mergeCell ref="B58:B59"/>
    <mergeCell ref="A38:A42"/>
    <mergeCell ref="A43:A44"/>
    <mergeCell ref="A45:A48"/>
    <mergeCell ref="B46:B48"/>
    <mergeCell ref="C3:E3"/>
    <mergeCell ref="A29:A31"/>
    <mergeCell ref="B30:B31"/>
    <mergeCell ref="B17:E17"/>
    <mergeCell ref="C4:E4"/>
    <mergeCell ref="C5:E5"/>
    <mergeCell ref="C6:E6"/>
    <mergeCell ref="D7:E7"/>
    <mergeCell ref="A24:A27"/>
    <mergeCell ref="B25:B27"/>
  </mergeCells>
  <printOptions/>
  <pageMargins left="0.75" right="0.23" top="0.42" bottom="0.54" header="0.5" footer="0.5"/>
  <pageSetup horizontalDpi="600" verticalDpi="600" orientation="portrait" paperSize="9" scale="71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G38"/>
  <sheetViews>
    <sheetView view="pageBreakPreview" zoomScaleSheetLayoutView="100" workbookViewId="0" topLeftCell="A1">
      <selection activeCell="B6" sqref="B6:D6"/>
    </sheetView>
  </sheetViews>
  <sheetFormatPr defaultColWidth="9.00390625" defaultRowHeight="12.75"/>
  <cols>
    <col min="1" max="1" width="26.875" style="13" customWidth="1"/>
    <col min="2" max="2" width="49.875" style="14" customWidth="1"/>
    <col min="3" max="3" width="17.75390625" style="16" customWidth="1"/>
    <col min="4" max="4" width="16.375" style="15" customWidth="1"/>
    <col min="5" max="5" width="27.00390625" style="14" customWidth="1"/>
    <col min="6" max="16384" width="9.125" style="14" customWidth="1"/>
  </cols>
  <sheetData>
    <row r="1" spans="2:4" ht="18" customHeight="1">
      <c r="B1" s="13"/>
      <c r="C1" s="44"/>
      <c r="D1" s="43" t="s">
        <v>124</v>
      </c>
    </row>
    <row r="2" spans="2:4" ht="18" customHeight="1">
      <c r="B2" s="13"/>
      <c r="C2" s="44"/>
      <c r="D2" s="43" t="s">
        <v>201</v>
      </c>
    </row>
    <row r="3" spans="2:4" ht="14.25" customHeight="1">
      <c r="B3" s="17" t="s">
        <v>130</v>
      </c>
      <c r="C3" s="302" t="s">
        <v>200</v>
      </c>
      <c r="D3" s="303"/>
    </row>
    <row r="4" spans="2:4" ht="18" customHeight="1">
      <c r="B4" s="302" t="s">
        <v>479</v>
      </c>
      <c r="C4" s="302"/>
      <c r="D4" s="302"/>
    </row>
    <row r="5" spans="2:4" ht="20.25" customHeight="1">
      <c r="B5" s="17"/>
      <c r="C5" s="43"/>
      <c r="D5" s="43" t="s">
        <v>367</v>
      </c>
    </row>
    <row r="6" spans="2:4" ht="14.25" customHeight="1">
      <c r="B6" s="305" t="s">
        <v>248</v>
      </c>
      <c r="C6" s="305"/>
      <c r="D6" s="305"/>
    </row>
    <row r="7" spans="1:4" ht="15.75" customHeight="1">
      <c r="A7" s="17" t="s">
        <v>130</v>
      </c>
      <c r="B7" s="13"/>
      <c r="C7" s="14"/>
      <c r="D7" s="16"/>
    </row>
    <row r="8" spans="1:4" ht="15.75" customHeight="1">
      <c r="A8" s="17"/>
      <c r="B8" s="13"/>
      <c r="C8" s="44"/>
      <c r="D8" s="43" t="s">
        <v>368</v>
      </c>
    </row>
    <row r="9" spans="1:4" ht="15" customHeight="1">
      <c r="A9" s="41"/>
      <c r="B9" s="13"/>
      <c r="C9" s="44"/>
      <c r="D9" s="43" t="s">
        <v>201</v>
      </c>
    </row>
    <row r="10" spans="2:4" ht="20.25" customHeight="1">
      <c r="B10" s="17" t="s">
        <v>130</v>
      </c>
      <c r="C10" s="302" t="s">
        <v>200</v>
      </c>
      <c r="D10" s="303"/>
    </row>
    <row r="11" spans="2:4" ht="14.25" customHeight="1">
      <c r="B11" s="17"/>
      <c r="C11" s="302" t="s">
        <v>449</v>
      </c>
      <c r="D11" s="302"/>
    </row>
    <row r="12" spans="1:4" ht="15.75" customHeight="1">
      <c r="A12" s="17" t="s">
        <v>130</v>
      </c>
      <c r="B12" s="17"/>
      <c r="C12" s="43"/>
      <c r="D12" s="43" t="s">
        <v>367</v>
      </c>
    </row>
    <row r="13" spans="1:4" ht="15.75" customHeight="1">
      <c r="A13" s="17"/>
      <c r="B13" s="41"/>
      <c r="C13" s="302" t="s">
        <v>59</v>
      </c>
      <c r="D13" s="303"/>
    </row>
    <row r="14" spans="1:3" ht="15">
      <c r="A14" s="19"/>
      <c r="B14" s="18"/>
      <c r="C14" s="20"/>
    </row>
    <row r="15" spans="1:3" ht="21" customHeight="1">
      <c r="A15" s="304" t="s">
        <v>132</v>
      </c>
      <c r="B15" s="304"/>
      <c r="C15" s="304"/>
    </row>
    <row r="16" spans="1:4" ht="18.75" customHeight="1">
      <c r="A16" s="304" t="s">
        <v>369</v>
      </c>
      <c r="B16" s="304"/>
      <c r="C16" s="304"/>
      <c r="D16" s="304"/>
    </row>
    <row r="17" spans="1:3" ht="12">
      <c r="A17" s="21"/>
      <c r="B17" s="21"/>
      <c r="C17" s="22"/>
    </row>
    <row r="18" spans="1:4" ht="15">
      <c r="A18" s="23"/>
      <c r="B18" s="24"/>
      <c r="C18" s="25"/>
      <c r="D18" s="25" t="s">
        <v>370</v>
      </c>
    </row>
    <row r="19" spans="1:4" ht="15.75" customHeight="1">
      <c r="A19" s="296" t="s">
        <v>133</v>
      </c>
      <c r="B19" s="298" t="s">
        <v>134</v>
      </c>
      <c r="C19" s="300" t="s">
        <v>371</v>
      </c>
      <c r="D19" s="300" t="s">
        <v>372</v>
      </c>
    </row>
    <row r="20" spans="1:4" ht="27" customHeight="1">
      <c r="A20" s="297"/>
      <c r="B20" s="299"/>
      <c r="C20" s="301"/>
      <c r="D20" s="301"/>
    </row>
    <row r="21" spans="1:4" ht="27" customHeight="1">
      <c r="A21" s="250"/>
      <c r="B21" s="36" t="s">
        <v>203</v>
      </c>
      <c r="C21" s="136">
        <f>SUM(C22+C27)</f>
        <v>0</v>
      </c>
      <c r="D21" s="136">
        <f>SUM(D22+D27)</f>
        <v>0</v>
      </c>
    </row>
    <row r="22" spans="1:4" s="28" customFormat="1" ht="37.5" customHeight="1">
      <c r="A22" s="48" t="s">
        <v>160</v>
      </c>
      <c r="B22" s="26" t="s">
        <v>507</v>
      </c>
      <c r="C22" s="137">
        <f>SUM(C23-C25)</f>
        <v>0</v>
      </c>
      <c r="D22" s="137">
        <f>SUM(D23-D25)</f>
        <v>0</v>
      </c>
    </row>
    <row r="23" spans="1:4" s="30" customFormat="1" ht="46.5" customHeight="1">
      <c r="A23" s="48" t="s">
        <v>508</v>
      </c>
      <c r="B23" s="29" t="s">
        <v>509</v>
      </c>
      <c r="C23" s="137">
        <f>SUM(C24)</f>
        <v>0</v>
      </c>
      <c r="D23" s="137">
        <f>SUM(D24)</f>
        <v>0</v>
      </c>
    </row>
    <row r="24" spans="1:4" s="28" customFormat="1" ht="60">
      <c r="A24" s="48" t="s">
        <v>510</v>
      </c>
      <c r="B24" s="29" t="s">
        <v>511</v>
      </c>
      <c r="C24" s="137">
        <v>0</v>
      </c>
      <c r="D24" s="137">
        <v>0</v>
      </c>
    </row>
    <row r="25" spans="1:4" s="30" customFormat="1" ht="54.75" customHeight="1">
      <c r="A25" s="48" t="s">
        <v>161</v>
      </c>
      <c r="B25" s="29" t="s">
        <v>121</v>
      </c>
      <c r="C25" s="137">
        <f>SUM(C26)</f>
        <v>0</v>
      </c>
      <c r="D25" s="137">
        <f>SUM(D26)</f>
        <v>0</v>
      </c>
    </row>
    <row r="26" spans="1:4" s="28" customFormat="1" ht="55.5" customHeight="1">
      <c r="A26" s="48" t="s">
        <v>122</v>
      </c>
      <c r="B26" s="29" t="s">
        <v>129</v>
      </c>
      <c r="C26" s="137">
        <v>0</v>
      </c>
      <c r="D26" s="137">
        <v>0</v>
      </c>
    </row>
    <row r="27" spans="1:4" s="28" customFormat="1" ht="31.5">
      <c r="A27" s="48" t="s">
        <v>136</v>
      </c>
      <c r="B27" s="26" t="s">
        <v>137</v>
      </c>
      <c r="C27" s="137">
        <f>SUM(C32+C28)</f>
        <v>0</v>
      </c>
      <c r="D27" s="137">
        <f>SUM(D32+D28)</f>
        <v>0</v>
      </c>
    </row>
    <row r="28" spans="1:4" s="28" customFormat="1" ht="21.75" customHeight="1">
      <c r="A28" s="48" t="s">
        <v>138</v>
      </c>
      <c r="B28" s="29" t="s">
        <v>139</v>
      </c>
      <c r="C28" s="138">
        <f aca="true" t="shared" si="0" ref="C28:D30">SUM(C29)</f>
        <v>-377579.2204</v>
      </c>
      <c r="D28" s="138">
        <f t="shared" si="0"/>
        <v>-381879.02141</v>
      </c>
    </row>
    <row r="29" spans="1:4" s="30" customFormat="1" ht="22.5" customHeight="1">
      <c r="A29" s="48" t="s">
        <v>140</v>
      </c>
      <c r="B29" s="29" t="s">
        <v>141</v>
      </c>
      <c r="C29" s="138">
        <f t="shared" si="0"/>
        <v>-377579.2204</v>
      </c>
      <c r="D29" s="138">
        <f t="shared" si="0"/>
        <v>-381879.02141</v>
      </c>
    </row>
    <row r="30" spans="1:4" ht="33" customHeight="1">
      <c r="A30" s="48" t="s">
        <v>142</v>
      </c>
      <c r="B30" s="29" t="s">
        <v>143</v>
      </c>
      <c r="C30" s="138">
        <f t="shared" si="0"/>
        <v>-377579.2204</v>
      </c>
      <c r="D30" s="138">
        <f t="shared" si="0"/>
        <v>-381879.02141</v>
      </c>
    </row>
    <row r="31" spans="1:4" s="33" customFormat="1" ht="30.75" customHeight="1">
      <c r="A31" s="48" t="s">
        <v>144</v>
      </c>
      <c r="B31" s="29" t="s">
        <v>145</v>
      </c>
      <c r="C31" s="139">
        <v>-377579.2204</v>
      </c>
      <c r="D31" s="251">
        <v>-381879.02141</v>
      </c>
    </row>
    <row r="32" spans="1:4" ht="15.75" customHeight="1">
      <c r="A32" s="48" t="s">
        <v>153</v>
      </c>
      <c r="B32" s="29" t="s">
        <v>154</v>
      </c>
      <c r="C32" s="138">
        <f>SUM(C33)</f>
        <v>377579.2204</v>
      </c>
      <c r="D32" s="138">
        <f>SUM(D33)</f>
        <v>381879.02141</v>
      </c>
    </row>
    <row r="33" spans="1:7" ht="18.75" customHeight="1">
      <c r="A33" s="48" t="s">
        <v>155</v>
      </c>
      <c r="B33" s="29" t="s">
        <v>156</v>
      </c>
      <c r="C33" s="139">
        <f>C34</f>
        <v>377579.2204</v>
      </c>
      <c r="D33" s="139">
        <f>D34</f>
        <v>381879.02141</v>
      </c>
      <c r="G33" s="14" t="s">
        <v>130</v>
      </c>
    </row>
    <row r="34" spans="1:4" ht="30">
      <c r="A34" s="48" t="s">
        <v>157</v>
      </c>
      <c r="B34" s="29" t="s">
        <v>162</v>
      </c>
      <c r="C34" s="139">
        <f>C35</f>
        <v>377579.2204</v>
      </c>
      <c r="D34" s="139">
        <f>D35</f>
        <v>381879.02141</v>
      </c>
    </row>
    <row r="35" spans="1:4" s="35" customFormat="1" ht="27.75" customHeight="1">
      <c r="A35" s="48" t="s">
        <v>163</v>
      </c>
      <c r="B35" s="29" t="s">
        <v>540</v>
      </c>
      <c r="C35" s="140">
        <v>377579.2204</v>
      </c>
      <c r="D35" s="252">
        <v>381879.02141</v>
      </c>
    </row>
    <row r="36" spans="1:3" ht="12">
      <c r="A36" s="37"/>
      <c r="B36" s="33"/>
      <c r="C36" s="38"/>
    </row>
    <row r="38" spans="1:3" ht="12.75">
      <c r="A38" s="39"/>
      <c r="B38" s="6"/>
      <c r="C38" s="40"/>
    </row>
  </sheetData>
  <mergeCells count="12">
    <mergeCell ref="C11:D11"/>
    <mergeCell ref="C13:D13"/>
    <mergeCell ref="C3:D3"/>
    <mergeCell ref="B4:D4"/>
    <mergeCell ref="C10:D10"/>
    <mergeCell ref="B6:D6"/>
    <mergeCell ref="A19:A20"/>
    <mergeCell ref="B19:B20"/>
    <mergeCell ref="C19:C20"/>
    <mergeCell ref="A15:C15"/>
    <mergeCell ref="A16:D16"/>
    <mergeCell ref="D19:D20"/>
  </mergeCells>
  <printOptions/>
  <pageMargins left="1.03" right="0.5905511811023623" top="0.55" bottom="0.56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9"/>
  <sheetViews>
    <sheetView view="pageBreakPreview" zoomScale="130" zoomScaleSheetLayoutView="130" workbookViewId="0" topLeftCell="A1">
      <selection activeCell="B10" sqref="B10:C10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25.00390625" style="0" customWidth="1"/>
  </cols>
  <sheetData>
    <row r="1" spans="2:3" ht="15">
      <c r="B1" s="74"/>
      <c r="C1" s="43" t="s">
        <v>543</v>
      </c>
    </row>
    <row r="2" spans="2:3" ht="15">
      <c r="B2" s="302" t="s">
        <v>199</v>
      </c>
      <c r="C2" s="302"/>
    </row>
    <row r="3" spans="2:3" ht="15">
      <c r="B3" s="302" t="s">
        <v>200</v>
      </c>
      <c r="C3" s="302"/>
    </row>
    <row r="4" spans="2:3" ht="15">
      <c r="B4" s="307" t="s">
        <v>480</v>
      </c>
      <c r="C4" s="307"/>
    </row>
    <row r="5" spans="2:3" ht="15">
      <c r="B5" s="307" t="s">
        <v>308</v>
      </c>
      <c r="C5" s="307"/>
    </row>
    <row r="6" spans="2:3" ht="15">
      <c r="B6" s="305" t="s">
        <v>131</v>
      </c>
      <c r="C6" s="305"/>
    </row>
    <row r="7" spans="2:3" ht="15">
      <c r="B7" s="44"/>
      <c r="C7" s="43"/>
    </row>
    <row r="8" spans="2:3" ht="15">
      <c r="B8" s="44"/>
      <c r="C8" s="43" t="s">
        <v>447</v>
      </c>
    </row>
    <row r="9" spans="2:3" ht="15">
      <c r="B9" s="302" t="s">
        <v>201</v>
      </c>
      <c r="C9" s="302"/>
    </row>
    <row r="10" spans="2:3" ht="15">
      <c r="B10" s="302" t="s">
        <v>200</v>
      </c>
      <c r="C10" s="306"/>
    </row>
    <row r="11" spans="2:3" ht="15">
      <c r="B11" s="302" t="s">
        <v>449</v>
      </c>
      <c r="C11" s="306"/>
    </row>
    <row r="12" spans="2:3" ht="15">
      <c r="B12" s="302" t="s">
        <v>308</v>
      </c>
      <c r="C12" s="306"/>
    </row>
    <row r="13" spans="2:3" ht="15">
      <c r="B13" s="302" t="s">
        <v>612</v>
      </c>
      <c r="C13" s="306"/>
    </row>
    <row r="15" spans="1:3" ht="30" customHeight="1">
      <c r="A15" s="292" t="s">
        <v>307</v>
      </c>
      <c r="B15" s="292"/>
      <c r="C15" s="306"/>
    </row>
    <row r="16" ht="21" customHeight="1"/>
    <row r="17" spans="1:3" ht="15.75" customHeight="1">
      <c r="A17" s="293" t="s">
        <v>81</v>
      </c>
      <c r="B17" s="295" t="s">
        <v>80</v>
      </c>
      <c r="C17" s="291" t="s">
        <v>613</v>
      </c>
    </row>
    <row r="18" spans="1:3" ht="37.5" customHeight="1">
      <c r="A18" s="294"/>
      <c r="B18" s="310"/>
      <c r="C18" s="291"/>
    </row>
    <row r="19" spans="1:3" ht="19.5" customHeight="1">
      <c r="A19" s="60" t="s">
        <v>546</v>
      </c>
      <c r="B19" s="61" t="s">
        <v>450</v>
      </c>
      <c r="C19" s="134">
        <f>C20+C23+C24+C31+C34+C35+C41+C43+C46+C47+C48+C49</f>
        <v>76116.93547000001</v>
      </c>
    </row>
    <row r="20" spans="1:3" ht="19.5" customHeight="1">
      <c r="A20" s="62" t="s">
        <v>547</v>
      </c>
      <c r="B20" s="63" t="s">
        <v>548</v>
      </c>
      <c r="C20" s="134">
        <f>C21+C22</f>
        <v>40450</v>
      </c>
    </row>
    <row r="21" spans="1:3" ht="15">
      <c r="A21" s="64" t="s">
        <v>549</v>
      </c>
      <c r="B21" s="65" t="s">
        <v>550</v>
      </c>
      <c r="C21" s="218">
        <v>450</v>
      </c>
    </row>
    <row r="22" spans="1:3" ht="15">
      <c r="A22" s="64" t="s">
        <v>551</v>
      </c>
      <c r="B22" s="65" t="s">
        <v>373</v>
      </c>
      <c r="C22" s="218">
        <v>40000</v>
      </c>
    </row>
    <row r="23" spans="1:3" ht="50.25" customHeight="1">
      <c r="A23" s="143" t="s">
        <v>451</v>
      </c>
      <c r="B23" s="135" t="s">
        <v>452</v>
      </c>
      <c r="C23" s="218">
        <v>3436.18252</v>
      </c>
    </row>
    <row r="24" spans="1:3" ht="15.75" customHeight="1">
      <c r="A24" s="62" t="s">
        <v>374</v>
      </c>
      <c r="B24" s="63" t="s">
        <v>375</v>
      </c>
      <c r="C24" s="134">
        <f>C25+C26+C27+C28+C29+C30</f>
        <v>5626</v>
      </c>
    </row>
    <row r="25" spans="1:3" ht="36" customHeight="1">
      <c r="A25" s="64" t="s">
        <v>394</v>
      </c>
      <c r="B25" s="65" t="s">
        <v>431</v>
      </c>
      <c r="C25" s="218">
        <v>1500</v>
      </c>
    </row>
    <row r="26" spans="1:3" ht="48.75" customHeight="1">
      <c r="A26" s="64" t="s">
        <v>395</v>
      </c>
      <c r="B26" s="65" t="s">
        <v>339</v>
      </c>
      <c r="C26" s="218">
        <v>400</v>
      </c>
    </row>
    <row r="27" spans="1:3" ht="33.75" customHeight="1">
      <c r="A27" s="64" t="s">
        <v>465</v>
      </c>
      <c r="B27" s="65" t="s">
        <v>309</v>
      </c>
      <c r="C27" s="218">
        <v>50</v>
      </c>
    </row>
    <row r="28" spans="1:3" ht="33" customHeight="1">
      <c r="A28" s="64" t="s">
        <v>396</v>
      </c>
      <c r="B28" s="65" t="s">
        <v>397</v>
      </c>
      <c r="C28" s="218">
        <v>3300</v>
      </c>
    </row>
    <row r="29" spans="1:3" ht="16.5" customHeight="1">
      <c r="A29" s="64" t="s">
        <v>466</v>
      </c>
      <c r="B29" s="65" t="s">
        <v>467</v>
      </c>
      <c r="C29" s="218">
        <v>370</v>
      </c>
    </row>
    <row r="30" spans="1:3" ht="30" customHeight="1">
      <c r="A30" s="64" t="s">
        <v>7</v>
      </c>
      <c r="B30" s="65" t="s">
        <v>433</v>
      </c>
      <c r="C30" s="218">
        <v>6</v>
      </c>
    </row>
    <row r="31" spans="1:3" ht="16.5" customHeight="1">
      <c r="A31" s="62" t="s">
        <v>398</v>
      </c>
      <c r="B31" s="63" t="s">
        <v>399</v>
      </c>
      <c r="C31" s="134">
        <f>C32+C33</f>
        <v>3350</v>
      </c>
    </row>
    <row r="32" spans="1:3" ht="15">
      <c r="A32" s="64" t="s">
        <v>400</v>
      </c>
      <c r="B32" s="65" t="s">
        <v>10</v>
      </c>
      <c r="C32" s="218">
        <v>350</v>
      </c>
    </row>
    <row r="33" spans="1:3" ht="15">
      <c r="A33" s="64" t="s">
        <v>11</v>
      </c>
      <c r="B33" s="65" t="s">
        <v>12</v>
      </c>
      <c r="C33" s="218">
        <v>3000</v>
      </c>
    </row>
    <row r="34" spans="1:3" ht="20.25" customHeight="1">
      <c r="A34" s="62" t="s">
        <v>13</v>
      </c>
      <c r="B34" s="63" t="s">
        <v>14</v>
      </c>
      <c r="C34" s="219">
        <v>400</v>
      </c>
    </row>
    <row r="35" spans="1:3" ht="50.25" customHeight="1">
      <c r="A35" s="62" t="s">
        <v>15</v>
      </c>
      <c r="B35" s="63" t="s">
        <v>16</v>
      </c>
      <c r="C35" s="134">
        <f>C36+C37+C38+C39+C40</f>
        <v>8699.936950000001</v>
      </c>
    </row>
    <row r="36" spans="1:3" ht="84" customHeight="1">
      <c r="A36" s="64" t="s">
        <v>220</v>
      </c>
      <c r="B36" s="66" t="s">
        <v>355</v>
      </c>
      <c r="C36" s="218">
        <v>294.75279</v>
      </c>
    </row>
    <row r="37" spans="1:3" ht="82.5" customHeight="1">
      <c r="A37" s="64" t="s">
        <v>221</v>
      </c>
      <c r="B37" s="66" t="s">
        <v>222</v>
      </c>
      <c r="C37" s="218">
        <v>888.94628</v>
      </c>
    </row>
    <row r="38" spans="1:3" ht="63.75" customHeight="1">
      <c r="A38" s="64" t="s">
        <v>223</v>
      </c>
      <c r="B38" s="66" t="s">
        <v>287</v>
      </c>
      <c r="C38" s="218">
        <v>5500</v>
      </c>
    </row>
    <row r="39" spans="1:3" ht="52.5" customHeight="1">
      <c r="A39" s="67" t="s">
        <v>288</v>
      </c>
      <c r="B39" s="66" t="s">
        <v>356</v>
      </c>
      <c r="C39" s="218">
        <v>50</v>
      </c>
    </row>
    <row r="40" spans="1:3" ht="79.5" customHeight="1">
      <c r="A40" s="64" t="s">
        <v>289</v>
      </c>
      <c r="B40" s="66" t="s">
        <v>290</v>
      </c>
      <c r="C40" s="218">
        <v>1966.23788</v>
      </c>
    </row>
    <row r="41" spans="1:3" ht="28.5">
      <c r="A41" s="62" t="s">
        <v>17</v>
      </c>
      <c r="B41" s="63" t="s">
        <v>18</v>
      </c>
      <c r="C41" s="134">
        <f>C42</f>
        <v>1100</v>
      </c>
    </row>
    <row r="42" spans="1:3" ht="15">
      <c r="A42" s="64" t="s">
        <v>19</v>
      </c>
      <c r="B42" s="65" t="s">
        <v>20</v>
      </c>
      <c r="C42" s="218">
        <v>1100</v>
      </c>
    </row>
    <row r="43" spans="1:3" ht="28.5">
      <c r="A43" s="62" t="s">
        <v>468</v>
      </c>
      <c r="B43" s="63" t="s">
        <v>469</v>
      </c>
      <c r="C43" s="134">
        <f>C44+C45</f>
        <v>11154</v>
      </c>
    </row>
    <row r="44" spans="1:3" ht="30">
      <c r="A44" s="64" t="s">
        <v>442</v>
      </c>
      <c r="B44" s="65" t="s">
        <v>453</v>
      </c>
      <c r="C44" s="218">
        <v>7654</v>
      </c>
    </row>
    <row r="45" spans="1:3" ht="33" customHeight="1">
      <c r="A45" s="64" t="s">
        <v>443</v>
      </c>
      <c r="B45" s="65" t="s">
        <v>342</v>
      </c>
      <c r="C45" s="218">
        <v>3500</v>
      </c>
    </row>
    <row r="46" spans="1:3" ht="30" customHeight="1">
      <c r="A46" s="62" t="s">
        <v>224</v>
      </c>
      <c r="B46" s="63" t="s">
        <v>448</v>
      </c>
      <c r="C46" s="219">
        <v>500</v>
      </c>
    </row>
    <row r="47" spans="1:3" ht="14.25">
      <c r="A47" s="62" t="s">
        <v>102</v>
      </c>
      <c r="B47" s="63" t="s">
        <v>545</v>
      </c>
      <c r="C47" s="219">
        <v>0.816</v>
      </c>
    </row>
    <row r="48" spans="1:3" ht="14.25">
      <c r="A48" s="62" t="s">
        <v>21</v>
      </c>
      <c r="B48" s="63" t="s">
        <v>22</v>
      </c>
      <c r="C48" s="219">
        <v>1350</v>
      </c>
    </row>
    <row r="49" spans="1:3" ht="14.25">
      <c r="A49" s="62" t="s">
        <v>23</v>
      </c>
      <c r="B49" s="63" t="s">
        <v>24</v>
      </c>
      <c r="C49" s="219">
        <v>50</v>
      </c>
    </row>
    <row r="50" spans="1:3" ht="18" customHeight="1">
      <c r="A50" s="60" t="s">
        <v>66</v>
      </c>
      <c r="B50" s="61" t="s">
        <v>67</v>
      </c>
      <c r="C50" s="144">
        <v>344918.208</v>
      </c>
    </row>
    <row r="51" spans="1:3" ht="33" customHeight="1">
      <c r="A51" s="62" t="s">
        <v>25</v>
      </c>
      <c r="B51" s="63" t="s">
        <v>26</v>
      </c>
      <c r="C51" s="134">
        <v>344918.208</v>
      </c>
    </row>
    <row r="52" spans="1:3" ht="33.75" customHeight="1">
      <c r="A52" s="64" t="s">
        <v>37</v>
      </c>
      <c r="B52" s="65" t="s">
        <v>36</v>
      </c>
      <c r="C52" s="141">
        <v>57859</v>
      </c>
    </row>
    <row r="53" spans="1:3" ht="32.25" customHeight="1">
      <c r="A53" s="64" t="s">
        <v>27</v>
      </c>
      <c r="B53" s="65" t="s">
        <v>28</v>
      </c>
      <c r="C53" s="218">
        <v>57760</v>
      </c>
    </row>
    <row r="54" spans="1:3" ht="34.5" customHeight="1">
      <c r="A54" s="64" t="s">
        <v>343</v>
      </c>
      <c r="B54" s="65" t="s">
        <v>344</v>
      </c>
      <c r="C54" s="218">
        <v>99</v>
      </c>
    </row>
    <row r="55" spans="1:3" ht="48" customHeight="1">
      <c r="A55" s="64" t="s">
        <v>38</v>
      </c>
      <c r="B55" s="65" t="s">
        <v>444</v>
      </c>
      <c r="C55" s="218">
        <v>125427.808</v>
      </c>
    </row>
    <row r="56" spans="1:3" ht="32.25" customHeight="1">
      <c r="A56" s="47" t="s">
        <v>204</v>
      </c>
      <c r="B56" s="66" t="s">
        <v>365</v>
      </c>
      <c r="C56" s="218">
        <v>42038.04</v>
      </c>
    </row>
    <row r="57" spans="1:3" ht="21.75" customHeight="1">
      <c r="A57" s="64" t="s">
        <v>318</v>
      </c>
      <c r="B57" s="68" t="s">
        <v>541</v>
      </c>
      <c r="C57" s="218">
        <v>83389.768</v>
      </c>
    </row>
    <row r="58" spans="1:3" ht="51" customHeight="1">
      <c r="A58" s="168"/>
      <c r="B58" s="65" t="s">
        <v>123</v>
      </c>
      <c r="C58" s="218">
        <v>83389.768</v>
      </c>
    </row>
    <row r="59" spans="1:3" ht="99" customHeight="1">
      <c r="A59" s="168"/>
      <c r="B59" s="248" t="s">
        <v>231</v>
      </c>
      <c r="C59" s="218">
        <v>11281.85</v>
      </c>
    </row>
    <row r="60" spans="1:3" ht="72" customHeight="1">
      <c r="A60" s="168"/>
      <c r="B60" s="249" t="s">
        <v>419</v>
      </c>
      <c r="C60" s="218">
        <v>2272.818</v>
      </c>
    </row>
    <row r="61" spans="1:3" ht="36" customHeight="1">
      <c r="A61" s="64" t="s">
        <v>317</v>
      </c>
      <c r="B61" s="65" t="s">
        <v>111</v>
      </c>
      <c r="C61" s="218">
        <v>159368.5</v>
      </c>
    </row>
    <row r="62" spans="1:3" ht="37.5" customHeight="1">
      <c r="A62" s="64" t="s">
        <v>29</v>
      </c>
      <c r="B62" s="65" t="s">
        <v>30</v>
      </c>
      <c r="C62" s="218">
        <v>382.3</v>
      </c>
    </row>
    <row r="63" spans="1:3" ht="16.5" customHeight="1">
      <c r="A63" s="64"/>
      <c r="B63" s="69" t="s">
        <v>50</v>
      </c>
      <c r="C63" s="218">
        <v>355</v>
      </c>
    </row>
    <row r="64" spans="1:3" ht="46.5" customHeight="1">
      <c r="A64" s="64" t="s">
        <v>31</v>
      </c>
      <c r="B64" s="65" t="s">
        <v>446</v>
      </c>
      <c r="C64" s="218">
        <v>357.9</v>
      </c>
    </row>
    <row r="65" spans="1:3" ht="21" customHeight="1">
      <c r="A65" s="64"/>
      <c r="B65" s="69" t="s">
        <v>50</v>
      </c>
      <c r="C65" s="218">
        <v>357.9</v>
      </c>
    </row>
    <row r="66" spans="1:3" ht="67.5" customHeight="1">
      <c r="A66" s="72" t="s">
        <v>588</v>
      </c>
      <c r="B66" s="65" t="s">
        <v>589</v>
      </c>
      <c r="C66" s="218">
        <v>150</v>
      </c>
    </row>
    <row r="67" spans="1:3" ht="53.25" customHeight="1">
      <c r="A67" s="72" t="s">
        <v>588</v>
      </c>
      <c r="B67" s="217" t="s">
        <v>454</v>
      </c>
      <c r="C67" s="218">
        <v>191.8</v>
      </c>
    </row>
    <row r="68" spans="1:3" ht="22.5" customHeight="1">
      <c r="A68" s="72"/>
      <c r="B68" s="69" t="s">
        <v>50</v>
      </c>
      <c r="C68" s="218">
        <v>191.8</v>
      </c>
    </row>
    <row r="69" spans="1:3" ht="34.5" customHeight="1">
      <c r="A69" s="64" t="s">
        <v>590</v>
      </c>
      <c r="B69" s="65" t="s">
        <v>591</v>
      </c>
      <c r="C69" s="218">
        <v>819</v>
      </c>
    </row>
    <row r="70" spans="1:3" ht="46.5" customHeight="1">
      <c r="A70" s="64" t="s">
        <v>32</v>
      </c>
      <c r="B70" s="65" t="s">
        <v>455</v>
      </c>
      <c r="C70" s="218">
        <v>9634</v>
      </c>
    </row>
    <row r="71" spans="1:3" ht="65.25" customHeight="1">
      <c r="A71" s="64" t="s">
        <v>105</v>
      </c>
      <c r="B71" s="65" t="s">
        <v>106</v>
      </c>
      <c r="C71" s="218">
        <v>3327.6</v>
      </c>
    </row>
    <row r="72" spans="1:3" ht="23.25" customHeight="1">
      <c r="A72" s="64"/>
      <c r="B72" s="73" t="s">
        <v>592</v>
      </c>
      <c r="C72" s="218">
        <v>109.1</v>
      </c>
    </row>
    <row r="73" spans="1:3" ht="51" customHeight="1">
      <c r="A73" s="64" t="s">
        <v>33</v>
      </c>
      <c r="B73" s="70" t="s">
        <v>456</v>
      </c>
      <c r="C73" s="218">
        <v>6137</v>
      </c>
    </row>
    <row r="74" spans="1:3" ht="64.5" customHeight="1">
      <c r="A74" s="64" t="s">
        <v>593</v>
      </c>
      <c r="B74" s="70" t="s">
        <v>457</v>
      </c>
      <c r="C74" s="218">
        <v>3652</v>
      </c>
    </row>
    <row r="75" spans="1:3" ht="30" customHeight="1">
      <c r="A75" s="64" t="s">
        <v>34</v>
      </c>
      <c r="B75" s="65" t="s">
        <v>542</v>
      </c>
      <c r="C75" s="218">
        <v>134607.8</v>
      </c>
    </row>
    <row r="76" spans="1:3" ht="43.5" customHeight="1">
      <c r="A76" s="308"/>
      <c r="B76" s="65" t="s">
        <v>110</v>
      </c>
      <c r="C76" s="218">
        <v>34.9</v>
      </c>
    </row>
    <row r="77" spans="1:3" ht="33.75" customHeight="1">
      <c r="A77" s="309"/>
      <c r="B77" s="65" t="s">
        <v>62</v>
      </c>
      <c r="C77" s="218">
        <v>1114</v>
      </c>
    </row>
    <row r="78" spans="1:3" ht="18.75" customHeight="1">
      <c r="A78" s="309"/>
      <c r="B78" s="65" t="s">
        <v>63</v>
      </c>
      <c r="C78" s="218">
        <v>2866</v>
      </c>
    </row>
    <row r="79" spans="1:3" ht="62.25" customHeight="1">
      <c r="A79" s="309"/>
      <c r="B79" s="65" t="s">
        <v>61</v>
      </c>
      <c r="C79" s="218">
        <v>478</v>
      </c>
    </row>
    <row r="80" spans="1:3" ht="63.75" customHeight="1">
      <c r="A80" s="309"/>
      <c r="B80" s="65" t="s">
        <v>60</v>
      </c>
      <c r="C80" s="218">
        <v>969</v>
      </c>
    </row>
    <row r="81" spans="1:3" ht="76.5" customHeight="1">
      <c r="A81" s="309"/>
      <c r="B81" s="70" t="s">
        <v>445</v>
      </c>
      <c r="C81" s="218">
        <v>93511</v>
      </c>
    </row>
    <row r="82" spans="1:3" ht="61.5" customHeight="1">
      <c r="A82" s="309"/>
      <c r="B82" s="70" t="s">
        <v>79</v>
      </c>
      <c r="C82" s="218">
        <v>27158</v>
      </c>
    </row>
    <row r="83" spans="1:3" ht="44.25" customHeight="1" hidden="1">
      <c r="A83" s="309"/>
      <c r="B83" s="65" t="s">
        <v>64</v>
      </c>
      <c r="C83" s="218" t="e">
        <f>#REF!+#REF!</f>
        <v>#REF!</v>
      </c>
    </row>
    <row r="84" spans="1:3" ht="18" customHeight="1">
      <c r="A84" s="309"/>
      <c r="B84" s="71" t="s">
        <v>65</v>
      </c>
      <c r="C84" s="218">
        <v>12.9</v>
      </c>
    </row>
    <row r="85" spans="1:3" ht="52.5" customHeight="1">
      <c r="A85" s="290"/>
      <c r="B85" s="71" t="s">
        <v>215</v>
      </c>
      <c r="C85" s="218">
        <v>8464</v>
      </c>
    </row>
    <row r="86" spans="1:3" ht="24.75" customHeight="1">
      <c r="A86" s="175" t="s">
        <v>205</v>
      </c>
      <c r="B86" s="176" t="s">
        <v>206</v>
      </c>
      <c r="C86" s="218">
        <f>C87+C88</f>
        <v>2262.9</v>
      </c>
    </row>
    <row r="87" spans="1:3" ht="36" customHeight="1">
      <c r="A87" s="64"/>
      <c r="B87" s="71" t="s">
        <v>610</v>
      </c>
      <c r="C87" s="218">
        <v>2186.9</v>
      </c>
    </row>
    <row r="88" spans="1:3" ht="42" customHeight="1">
      <c r="A88" s="64" t="s">
        <v>611</v>
      </c>
      <c r="B88" s="71" t="s">
        <v>366</v>
      </c>
      <c r="C88" s="218">
        <v>76</v>
      </c>
    </row>
    <row r="89" spans="1:3" ht="17.25" customHeight="1">
      <c r="A89" s="64"/>
      <c r="B89" s="63" t="s">
        <v>35</v>
      </c>
      <c r="C89" s="219">
        <f>C19+C50</f>
        <v>421035.14347</v>
      </c>
    </row>
  </sheetData>
  <mergeCells count="15">
    <mergeCell ref="B13:C13"/>
    <mergeCell ref="B10:C10"/>
    <mergeCell ref="B11:C11"/>
    <mergeCell ref="A76:A85"/>
    <mergeCell ref="C17:C18"/>
    <mergeCell ref="A15:C15"/>
    <mergeCell ref="A17:A18"/>
    <mergeCell ref="B17:B18"/>
    <mergeCell ref="B12:C12"/>
    <mergeCell ref="B2:C2"/>
    <mergeCell ref="B3:C3"/>
    <mergeCell ref="B4:C4"/>
    <mergeCell ref="B5:C5"/>
    <mergeCell ref="B6:C6"/>
    <mergeCell ref="B9:C9"/>
  </mergeCells>
  <printOptions/>
  <pageMargins left="0.43" right="0.35" top="0.54" bottom="0.5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="150" zoomScaleNormal="150" workbookViewId="0" topLeftCell="A1">
      <selection activeCell="B15" sqref="B15"/>
    </sheetView>
  </sheetViews>
  <sheetFormatPr defaultColWidth="9.00390625" defaultRowHeight="12.75"/>
  <cols>
    <col min="1" max="1" width="33.875" style="1" customWidth="1"/>
    <col min="2" max="2" width="61.00390625" style="2" customWidth="1"/>
    <col min="3" max="3" width="20.875" style="0" customWidth="1"/>
    <col min="4" max="4" width="17.875" style="0" customWidth="1"/>
    <col min="5" max="5" width="15.125" style="0" customWidth="1"/>
  </cols>
  <sheetData>
    <row r="1" spans="2:4" ht="15">
      <c r="B1" s="44"/>
      <c r="C1" s="302"/>
      <c r="D1" s="302"/>
    </row>
    <row r="2" spans="2:4" ht="15">
      <c r="B2" s="302" t="s">
        <v>437</v>
      </c>
      <c r="C2" s="302"/>
      <c r="D2" s="302"/>
    </row>
    <row r="3" spans="2:4" ht="15">
      <c r="B3" s="302" t="s">
        <v>199</v>
      </c>
      <c r="C3" s="302"/>
      <c r="D3" s="302"/>
    </row>
    <row r="4" spans="2:4" ht="15">
      <c r="B4" s="302" t="s">
        <v>200</v>
      </c>
      <c r="C4" s="302"/>
      <c r="D4" s="302"/>
    </row>
    <row r="5" spans="2:4" ht="15">
      <c r="B5" s="307" t="s">
        <v>480</v>
      </c>
      <c r="C5" s="307"/>
      <c r="D5" s="307"/>
    </row>
    <row r="6" spans="2:4" ht="15">
      <c r="B6" s="307" t="s">
        <v>308</v>
      </c>
      <c r="C6" s="307"/>
      <c r="D6" s="307"/>
    </row>
    <row r="7" spans="2:4" ht="15">
      <c r="B7" s="305" t="s">
        <v>246</v>
      </c>
      <c r="C7" s="305"/>
      <c r="D7" s="305"/>
    </row>
    <row r="8" spans="2:4" ht="15">
      <c r="B8" s="288"/>
      <c r="C8" s="288"/>
      <c r="D8" s="288"/>
    </row>
    <row r="9" spans="2:4" ht="15">
      <c r="B9" s="44"/>
      <c r="C9" s="302" t="s">
        <v>126</v>
      </c>
      <c r="D9" s="302"/>
    </row>
    <row r="10" spans="2:4" ht="14.25" customHeight="1">
      <c r="B10" s="302" t="s">
        <v>201</v>
      </c>
      <c r="C10" s="302"/>
      <c r="D10" s="302"/>
    </row>
    <row r="11" spans="2:4" ht="15">
      <c r="B11" s="302" t="s">
        <v>200</v>
      </c>
      <c r="C11" s="302"/>
      <c r="D11" s="302"/>
    </row>
    <row r="12" spans="2:4" ht="15">
      <c r="B12" s="302" t="s">
        <v>354</v>
      </c>
      <c r="C12" s="302"/>
      <c r="D12" s="302"/>
    </row>
    <row r="13" spans="2:4" ht="15">
      <c r="B13" s="302" t="s">
        <v>308</v>
      </c>
      <c r="C13" s="302"/>
      <c r="D13" s="302"/>
    </row>
    <row r="14" spans="2:4" ht="15">
      <c r="B14" s="302" t="s">
        <v>612</v>
      </c>
      <c r="C14" s="302"/>
      <c r="D14" s="302"/>
    </row>
    <row r="15" spans="2:3" ht="15">
      <c r="B15" s="18"/>
      <c r="C15" s="20"/>
    </row>
    <row r="16" spans="2:3" ht="15.75">
      <c r="B16" s="3"/>
      <c r="C16" s="271"/>
    </row>
    <row r="17" spans="1:3" ht="30" customHeight="1">
      <c r="A17" s="272" t="s">
        <v>428</v>
      </c>
      <c r="B17" s="272"/>
      <c r="C17" s="272"/>
    </row>
    <row r="18" spans="3:4" ht="14.25">
      <c r="C18" s="10"/>
      <c r="D18" s="10" t="s">
        <v>198</v>
      </c>
    </row>
    <row r="19" spans="1:4" ht="15.75" customHeight="1">
      <c r="A19" s="312" t="s">
        <v>81</v>
      </c>
      <c r="B19" s="313" t="s">
        <v>80</v>
      </c>
      <c r="C19" s="314" t="s">
        <v>429</v>
      </c>
      <c r="D19" s="314" t="s">
        <v>430</v>
      </c>
    </row>
    <row r="20" spans="1:4" ht="44.25" customHeight="1">
      <c r="A20" s="312"/>
      <c r="B20" s="313"/>
      <c r="C20" s="314"/>
      <c r="D20" s="314"/>
    </row>
    <row r="21" spans="1:4" ht="19.5" customHeight="1">
      <c r="A21" s="60" t="s">
        <v>546</v>
      </c>
      <c r="B21" s="61" t="s">
        <v>450</v>
      </c>
      <c r="C21" s="144">
        <f>C22+C26+C33+C36+C37+C43+C45+C49+C50+C51+C48+C25</f>
        <v>77093.0204</v>
      </c>
      <c r="D21" s="144">
        <f>D22+D26+D33+D36+D37+D43+D45+D49+D50+D51+D48+D25</f>
        <v>77113.72141</v>
      </c>
    </row>
    <row r="22" spans="1:4" ht="19.5" customHeight="1">
      <c r="A22" s="62" t="s">
        <v>547</v>
      </c>
      <c r="B22" s="63" t="s">
        <v>548</v>
      </c>
      <c r="C22" s="134">
        <f>C23+C24</f>
        <v>40450</v>
      </c>
      <c r="D22" s="134">
        <f>D23+D24</f>
        <v>40450</v>
      </c>
    </row>
    <row r="23" spans="1:4" ht="15">
      <c r="A23" s="64" t="s">
        <v>549</v>
      </c>
      <c r="B23" s="65" t="s">
        <v>550</v>
      </c>
      <c r="C23" s="141">
        <v>450</v>
      </c>
      <c r="D23" s="131">
        <v>450</v>
      </c>
    </row>
    <row r="24" spans="1:4" ht="15">
      <c r="A24" s="64" t="s">
        <v>551</v>
      </c>
      <c r="B24" s="65" t="s">
        <v>373</v>
      </c>
      <c r="C24" s="141">
        <v>40000</v>
      </c>
      <c r="D24" s="131">
        <v>40000</v>
      </c>
    </row>
    <row r="25" spans="1:4" ht="45" customHeight="1">
      <c r="A25" s="273" t="s">
        <v>451</v>
      </c>
      <c r="B25" s="274" t="s">
        <v>452</v>
      </c>
      <c r="C25" s="134">
        <f>3383.9102+827.1102</f>
        <v>4211.020399999999</v>
      </c>
      <c r="D25" s="134">
        <f>2912.04736+909.67405</f>
        <v>3821.72141</v>
      </c>
    </row>
    <row r="26" spans="1:4" ht="14.25">
      <c r="A26" s="62" t="s">
        <v>374</v>
      </c>
      <c r="B26" s="63" t="s">
        <v>375</v>
      </c>
      <c r="C26" s="134">
        <f>C27+C28+C30+C29+C31+C32</f>
        <v>5626</v>
      </c>
      <c r="D26" s="134">
        <f>D27+D28+D30+D29+D31+D32</f>
        <v>5626</v>
      </c>
    </row>
    <row r="27" spans="1:4" ht="30">
      <c r="A27" s="64" t="s">
        <v>394</v>
      </c>
      <c r="B27" s="65" t="s">
        <v>431</v>
      </c>
      <c r="C27" s="141">
        <v>1500</v>
      </c>
      <c r="D27" s="131">
        <v>1500</v>
      </c>
    </row>
    <row r="28" spans="1:4" ht="46.5" customHeight="1">
      <c r="A28" s="64" t="s">
        <v>395</v>
      </c>
      <c r="B28" s="65" t="s">
        <v>339</v>
      </c>
      <c r="C28" s="141">
        <v>400</v>
      </c>
      <c r="D28" s="131">
        <v>400</v>
      </c>
    </row>
    <row r="29" spans="1:4" ht="30">
      <c r="A29" s="64" t="s">
        <v>465</v>
      </c>
      <c r="B29" s="65" t="s">
        <v>309</v>
      </c>
      <c r="C29" s="141">
        <v>50</v>
      </c>
      <c r="D29" s="131">
        <v>50</v>
      </c>
    </row>
    <row r="30" spans="1:4" ht="30">
      <c r="A30" s="64" t="s">
        <v>396</v>
      </c>
      <c r="B30" s="65" t="s">
        <v>397</v>
      </c>
      <c r="C30" s="141">
        <v>3300</v>
      </c>
      <c r="D30" s="131">
        <v>3300</v>
      </c>
    </row>
    <row r="31" spans="1:4" ht="16.5" customHeight="1">
      <c r="A31" s="64" t="s">
        <v>466</v>
      </c>
      <c r="B31" s="65" t="s">
        <v>467</v>
      </c>
      <c r="C31" s="141">
        <v>370</v>
      </c>
      <c r="D31" s="141">
        <v>370</v>
      </c>
    </row>
    <row r="32" spans="1:4" ht="30.75" customHeight="1">
      <c r="A32" s="64" t="s">
        <v>432</v>
      </c>
      <c r="B32" s="65" t="s">
        <v>433</v>
      </c>
      <c r="C32" s="141">
        <v>6</v>
      </c>
      <c r="D32" s="141">
        <v>6</v>
      </c>
    </row>
    <row r="33" spans="1:4" ht="14.25">
      <c r="A33" s="62" t="s">
        <v>398</v>
      </c>
      <c r="B33" s="63" t="s">
        <v>399</v>
      </c>
      <c r="C33" s="134">
        <f>C34+C35</f>
        <v>3550</v>
      </c>
      <c r="D33" s="134">
        <f>D34+D35</f>
        <v>3850</v>
      </c>
    </row>
    <row r="34" spans="1:4" ht="15">
      <c r="A34" s="64" t="s">
        <v>400</v>
      </c>
      <c r="B34" s="65" t="s">
        <v>10</v>
      </c>
      <c r="C34" s="141">
        <v>350</v>
      </c>
      <c r="D34" s="131">
        <v>350</v>
      </c>
    </row>
    <row r="35" spans="1:4" ht="20.25" customHeight="1">
      <c r="A35" s="64" t="s">
        <v>11</v>
      </c>
      <c r="B35" s="65" t="s">
        <v>12</v>
      </c>
      <c r="C35" s="141">
        <v>3200</v>
      </c>
      <c r="D35" s="131">
        <v>3500</v>
      </c>
    </row>
    <row r="36" spans="1:4" ht="21.75" customHeight="1">
      <c r="A36" s="62" t="s">
        <v>13</v>
      </c>
      <c r="B36" s="63" t="s">
        <v>14</v>
      </c>
      <c r="C36" s="134">
        <v>400</v>
      </c>
      <c r="D36" s="134">
        <v>400</v>
      </c>
    </row>
    <row r="37" spans="1:4" ht="43.5" customHeight="1">
      <c r="A37" s="62" t="s">
        <v>15</v>
      </c>
      <c r="B37" s="63" t="s">
        <v>16</v>
      </c>
      <c r="C37" s="134">
        <f>C38+C39+C40+C41+C42</f>
        <v>8755</v>
      </c>
      <c r="D37" s="134">
        <f>D38+D39+D40+D41+D42</f>
        <v>8855</v>
      </c>
    </row>
    <row r="38" spans="1:4" ht="78" customHeight="1">
      <c r="A38" s="64" t="s">
        <v>220</v>
      </c>
      <c r="B38" s="66" t="s">
        <v>355</v>
      </c>
      <c r="C38" s="141">
        <v>295</v>
      </c>
      <c r="D38" s="131">
        <v>295</v>
      </c>
    </row>
    <row r="39" spans="1:4" ht="81.75" customHeight="1">
      <c r="A39" s="64" t="s">
        <v>221</v>
      </c>
      <c r="B39" s="66" t="s">
        <v>222</v>
      </c>
      <c r="C39" s="141">
        <v>890</v>
      </c>
      <c r="D39" s="131">
        <v>890</v>
      </c>
    </row>
    <row r="40" spans="1:4" ht="70.5" customHeight="1">
      <c r="A40" s="64" t="s">
        <v>223</v>
      </c>
      <c r="B40" s="66" t="s">
        <v>287</v>
      </c>
      <c r="C40" s="141">
        <v>5500</v>
      </c>
      <c r="D40" s="141">
        <v>5600</v>
      </c>
    </row>
    <row r="41" spans="1:4" ht="53.25" customHeight="1">
      <c r="A41" s="67" t="s">
        <v>288</v>
      </c>
      <c r="B41" s="66" t="s">
        <v>356</v>
      </c>
      <c r="C41" s="141">
        <v>100</v>
      </c>
      <c r="D41" s="131">
        <v>100</v>
      </c>
    </row>
    <row r="42" spans="1:4" ht="78.75" customHeight="1">
      <c r="A42" s="64" t="s">
        <v>289</v>
      </c>
      <c r="B42" s="66" t="s">
        <v>290</v>
      </c>
      <c r="C42" s="141">
        <v>1970</v>
      </c>
      <c r="D42" s="141">
        <v>1970</v>
      </c>
    </row>
    <row r="43" spans="1:4" ht="28.5">
      <c r="A43" s="62" t="s">
        <v>17</v>
      </c>
      <c r="B43" s="63" t="s">
        <v>18</v>
      </c>
      <c r="C43" s="134">
        <f>C44</f>
        <v>1000</v>
      </c>
      <c r="D43" s="134">
        <f>D44</f>
        <v>1000</v>
      </c>
    </row>
    <row r="44" spans="1:4" ht="15">
      <c r="A44" s="64" t="s">
        <v>19</v>
      </c>
      <c r="B44" s="65" t="s">
        <v>20</v>
      </c>
      <c r="C44" s="141">
        <v>1000</v>
      </c>
      <c r="D44" s="141">
        <v>1000</v>
      </c>
    </row>
    <row r="45" spans="1:4" ht="33.75" customHeight="1">
      <c r="A45" s="62" t="s">
        <v>468</v>
      </c>
      <c r="B45" s="63" t="s">
        <v>469</v>
      </c>
      <c r="C45" s="134">
        <f>C46+C47</f>
        <v>11150</v>
      </c>
      <c r="D45" s="134">
        <f>D46+D47</f>
        <v>11160</v>
      </c>
    </row>
    <row r="46" spans="1:4" ht="30">
      <c r="A46" s="64" t="s">
        <v>442</v>
      </c>
      <c r="B46" s="65" t="s">
        <v>453</v>
      </c>
      <c r="C46" s="141">
        <v>7650</v>
      </c>
      <c r="D46" s="131">
        <v>7660</v>
      </c>
    </row>
    <row r="47" spans="1:4" ht="31.5" customHeight="1">
      <c r="A47" s="64" t="s">
        <v>443</v>
      </c>
      <c r="B47" s="65" t="s">
        <v>434</v>
      </c>
      <c r="C47" s="141">
        <v>3500</v>
      </c>
      <c r="D47" s="141">
        <v>3500</v>
      </c>
    </row>
    <row r="48" spans="1:4" ht="38.25" customHeight="1">
      <c r="A48" s="62" t="s">
        <v>224</v>
      </c>
      <c r="B48" s="63" t="s">
        <v>448</v>
      </c>
      <c r="C48" s="134">
        <v>500</v>
      </c>
      <c r="D48" s="134">
        <v>500</v>
      </c>
    </row>
    <row r="49" spans="1:4" ht="20.25" customHeight="1">
      <c r="A49" s="62" t="s">
        <v>102</v>
      </c>
      <c r="B49" s="63" t="s">
        <v>545</v>
      </c>
      <c r="C49" s="134">
        <v>1</v>
      </c>
      <c r="D49" s="133">
        <v>1</v>
      </c>
    </row>
    <row r="50" spans="1:4" ht="27" customHeight="1">
      <c r="A50" s="62" t="s">
        <v>21</v>
      </c>
      <c r="B50" s="63" t="s">
        <v>22</v>
      </c>
      <c r="C50" s="134">
        <v>1400</v>
      </c>
      <c r="D50" s="134">
        <v>1400</v>
      </c>
    </row>
    <row r="51" spans="1:4" ht="26.25" customHeight="1">
      <c r="A51" s="62" t="s">
        <v>23</v>
      </c>
      <c r="B51" s="63" t="s">
        <v>24</v>
      </c>
      <c r="C51" s="134">
        <v>50</v>
      </c>
      <c r="D51" s="134">
        <v>50</v>
      </c>
    </row>
    <row r="52" spans="1:4" ht="21.75" customHeight="1">
      <c r="A52" s="60" t="s">
        <v>66</v>
      </c>
      <c r="B52" s="61" t="s">
        <v>67</v>
      </c>
      <c r="C52" s="144">
        <f>C53</f>
        <v>300486.2</v>
      </c>
      <c r="D52" s="144">
        <f>D53</f>
        <v>304765.3</v>
      </c>
    </row>
    <row r="53" spans="1:4" ht="34.5" customHeight="1">
      <c r="A53" s="62" t="s">
        <v>25</v>
      </c>
      <c r="B53" s="63" t="s">
        <v>26</v>
      </c>
      <c r="C53" s="144">
        <f>C54+C57+C60</f>
        <v>300486.2</v>
      </c>
      <c r="D53" s="144">
        <f>D54+D57+D60</f>
        <v>304765.3</v>
      </c>
    </row>
    <row r="54" spans="1:4" ht="36" customHeight="1">
      <c r="A54" s="64" t="s">
        <v>37</v>
      </c>
      <c r="B54" s="65" t="s">
        <v>36</v>
      </c>
      <c r="C54" s="275">
        <f>C55+C56</f>
        <v>53993</v>
      </c>
      <c r="D54" s="275">
        <f>D55+D56</f>
        <v>53993</v>
      </c>
    </row>
    <row r="55" spans="1:4" ht="33.75" customHeight="1">
      <c r="A55" s="47" t="s">
        <v>27</v>
      </c>
      <c r="B55" s="276" t="s">
        <v>28</v>
      </c>
      <c r="C55" s="275">
        <v>53993</v>
      </c>
      <c r="D55" s="275">
        <v>53993</v>
      </c>
    </row>
    <row r="56" spans="1:4" ht="35.25" customHeight="1">
      <c r="A56" s="47" t="s">
        <v>343</v>
      </c>
      <c r="B56" s="276" t="s">
        <v>344</v>
      </c>
      <c r="C56" s="275"/>
      <c r="D56" s="275"/>
    </row>
    <row r="57" spans="1:4" ht="48" customHeight="1">
      <c r="A57" s="64" t="s">
        <v>38</v>
      </c>
      <c r="B57" s="65" t="s">
        <v>444</v>
      </c>
      <c r="C57" s="275">
        <f>C58</f>
        <v>73660.8</v>
      </c>
      <c r="D57" s="275">
        <f>SUM(D58)</f>
        <v>73660.8</v>
      </c>
    </row>
    <row r="58" spans="1:4" ht="22.5" customHeight="1">
      <c r="A58" s="64" t="s">
        <v>318</v>
      </c>
      <c r="B58" s="68" t="s">
        <v>541</v>
      </c>
      <c r="C58" s="275">
        <f>C59</f>
        <v>73660.8</v>
      </c>
      <c r="D58" s="275">
        <f>SUM(D59)</f>
        <v>73660.8</v>
      </c>
    </row>
    <row r="59" spans="1:4" ht="48" customHeight="1">
      <c r="A59" s="277"/>
      <c r="B59" s="71" t="s">
        <v>435</v>
      </c>
      <c r="C59" s="278">
        <v>73660.8</v>
      </c>
      <c r="D59" s="275">
        <v>73660.8</v>
      </c>
    </row>
    <row r="60" spans="1:4" ht="39.75" customHeight="1">
      <c r="A60" s="64" t="s">
        <v>317</v>
      </c>
      <c r="B60" s="65" t="s">
        <v>111</v>
      </c>
      <c r="C60" s="275">
        <f>C61+C63+C68+C69+C72+C73+C74+C70+C66+C71+C65</f>
        <v>172832.40000000002</v>
      </c>
      <c r="D60" s="275">
        <f>D61+D63+D68+D69+D72+D73+D74+D70+D66+D71+D65</f>
        <v>177111.5</v>
      </c>
    </row>
    <row r="61" spans="1:4" ht="36" customHeight="1">
      <c r="A61" s="64" t="s">
        <v>29</v>
      </c>
      <c r="B61" s="65" t="s">
        <v>30</v>
      </c>
      <c r="C61" s="275">
        <v>387.2</v>
      </c>
      <c r="D61" s="278">
        <v>412.2</v>
      </c>
    </row>
    <row r="62" spans="1:4" ht="21" customHeight="1">
      <c r="A62" s="64"/>
      <c r="B62" s="69" t="s">
        <v>50</v>
      </c>
      <c r="C62" s="279">
        <v>359.5</v>
      </c>
      <c r="D62" s="280">
        <v>382.8</v>
      </c>
    </row>
    <row r="63" spans="1:4" ht="48.75" customHeight="1">
      <c r="A63" s="64" t="s">
        <v>31</v>
      </c>
      <c r="B63" s="65" t="s">
        <v>446</v>
      </c>
      <c r="C63" s="275">
        <v>363.3</v>
      </c>
      <c r="D63" s="275">
        <v>346.6</v>
      </c>
    </row>
    <row r="64" spans="1:4" ht="23.25" customHeight="1">
      <c r="A64" s="64"/>
      <c r="B64" s="69" t="s">
        <v>50</v>
      </c>
      <c r="C64" s="279">
        <v>363.3</v>
      </c>
      <c r="D64" s="280">
        <v>346.6</v>
      </c>
    </row>
    <row r="65" spans="1:4" ht="64.5" customHeight="1">
      <c r="A65" s="72" t="s">
        <v>588</v>
      </c>
      <c r="B65" s="65" t="s">
        <v>589</v>
      </c>
      <c r="C65" s="275">
        <v>150</v>
      </c>
      <c r="D65" s="278">
        <v>150</v>
      </c>
    </row>
    <row r="66" spans="1:4" ht="54" customHeight="1">
      <c r="A66" s="72" t="s">
        <v>588</v>
      </c>
      <c r="B66" s="217" t="s">
        <v>454</v>
      </c>
      <c r="C66" s="275">
        <v>206.6</v>
      </c>
      <c r="D66" s="278">
        <v>209.2</v>
      </c>
    </row>
    <row r="67" spans="1:4" ht="18.75" customHeight="1">
      <c r="A67" s="72"/>
      <c r="B67" s="69" t="s">
        <v>50</v>
      </c>
      <c r="C67" s="279">
        <v>206.6</v>
      </c>
      <c r="D67" s="280">
        <v>209.2</v>
      </c>
    </row>
    <row r="68" spans="1:4" ht="29.25" customHeight="1">
      <c r="A68" s="64" t="s">
        <v>590</v>
      </c>
      <c r="B68" s="65" t="s">
        <v>591</v>
      </c>
      <c r="C68" s="275">
        <v>819</v>
      </c>
      <c r="D68" s="278">
        <v>819</v>
      </c>
    </row>
    <row r="69" spans="1:4" ht="46.5" customHeight="1">
      <c r="A69" s="64" t="s">
        <v>32</v>
      </c>
      <c r="B69" s="65" t="s">
        <v>455</v>
      </c>
      <c r="C69" s="275">
        <v>9674</v>
      </c>
      <c r="D69" s="278">
        <v>9679</v>
      </c>
    </row>
    <row r="70" spans="1:4" ht="66.75" customHeight="1">
      <c r="A70" s="64" t="s">
        <v>105</v>
      </c>
      <c r="B70" s="65" t="s">
        <v>106</v>
      </c>
      <c r="C70" s="275">
        <v>2990.2</v>
      </c>
      <c r="D70" s="278">
        <v>3650.7</v>
      </c>
    </row>
    <row r="71" spans="1:4" ht="29.25" customHeight="1">
      <c r="A71" s="64"/>
      <c r="B71" s="73" t="s">
        <v>592</v>
      </c>
      <c r="C71" s="275">
        <v>108.2</v>
      </c>
      <c r="D71" s="278">
        <v>172.9</v>
      </c>
    </row>
    <row r="72" spans="1:4" ht="48.75" customHeight="1">
      <c r="A72" s="64" t="s">
        <v>33</v>
      </c>
      <c r="B72" s="70" t="s">
        <v>456</v>
      </c>
      <c r="C72" s="275">
        <v>6473</v>
      </c>
      <c r="D72" s="278">
        <v>6786</v>
      </c>
    </row>
    <row r="73" spans="1:4" ht="69" customHeight="1">
      <c r="A73" s="64" t="s">
        <v>593</v>
      </c>
      <c r="B73" s="70" t="s">
        <v>609</v>
      </c>
      <c r="C73" s="275">
        <v>3652</v>
      </c>
      <c r="D73" s="278">
        <v>3652</v>
      </c>
    </row>
    <row r="74" spans="1:4" ht="41.25" customHeight="1">
      <c r="A74" s="64" t="s">
        <v>34</v>
      </c>
      <c r="B74" s="65" t="s">
        <v>542</v>
      </c>
      <c r="C74" s="275">
        <f>C75+C76+C77+C78+C79+C80+C83+C82+C81</f>
        <v>148008.9</v>
      </c>
      <c r="D74" s="275">
        <f>D75+D76+D77+D78+D79+D80+D83+D82+D81</f>
        <v>151233.9</v>
      </c>
    </row>
    <row r="75" spans="1:4" ht="47.25" customHeight="1">
      <c r="A75" s="311"/>
      <c r="B75" s="65" t="s">
        <v>110</v>
      </c>
      <c r="C75" s="275">
        <v>34.9</v>
      </c>
      <c r="D75" s="278">
        <v>34.9</v>
      </c>
    </row>
    <row r="76" spans="1:4" ht="30">
      <c r="A76" s="311"/>
      <c r="B76" s="65" t="s">
        <v>62</v>
      </c>
      <c r="C76" s="275">
        <v>1114</v>
      </c>
      <c r="D76" s="281">
        <v>1114</v>
      </c>
    </row>
    <row r="77" spans="1:4" ht="15.75">
      <c r="A77" s="311"/>
      <c r="B77" s="65" t="s">
        <v>63</v>
      </c>
      <c r="C77" s="275">
        <v>2866</v>
      </c>
      <c r="D77" s="281">
        <v>2866</v>
      </c>
    </row>
    <row r="78" spans="1:4" ht="60">
      <c r="A78" s="311"/>
      <c r="B78" s="65" t="s">
        <v>61</v>
      </c>
      <c r="C78" s="275">
        <v>478</v>
      </c>
      <c r="D78" s="281">
        <v>478</v>
      </c>
    </row>
    <row r="79" spans="1:4" ht="60">
      <c r="A79" s="311"/>
      <c r="B79" s="65" t="s">
        <v>60</v>
      </c>
      <c r="C79" s="275">
        <v>970</v>
      </c>
      <c r="D79" s="281">
        <v>970</v>
      </c>
    </row>
    <row r="80" spans="1:4" ht="75">
      <c r="A80" s="311"/>
      <c r="B80" s="70" t="s">
        <v>436</v>
      </c>
      <c r="C80" s="275">
        <v>102499</v>
      </c>
      <c r="D80" s="281">
        <v>105299</v>
      </c>
    </row>
    <row r="81" spans="1:4" ht="60">
      <c r="A81" s="311"/>
      <c r="B81" s="70" t="s">
        <v>79</v>
      </c>
      <c r="C81" s="275">
        <v>31144.1</v>
      </c>
      <c r="D81" s="281">
        <v>31144.1</v>
      </c>
    </row>
    <row r="82" spans="1:4" ht="15.75">
      <c r="A82" s="311"/>
      <c r="B82" s="71" t="s">
        <v>65</v>
      </c>
      <c r="C82" s="278">
        <v>12.9</v>
      </c>
      <c r="D82" s="281">
        <v>12.9</v>
      </c>
    </row>
    <row r="83" spans="1:4" ht="45">
      <c r="A83" s="311"/>
      <c r="B83" s="71" t="s">
        <v>215</v>
      </c>
      <c r="C83" s="278">
        <v>8890</v>
      </c>
      <c r="D83" s="281">
        <v>9315</v>
      </c>
    </row>
    <row r="84" spans="1:4" ht="15.75">
      <c r="A84" s="64"/>
      <c r="B84" s="61" t="s">
        <v>35</v>
      </c>
      <c r="C84" s="282">
        <f>C21+C52</f>
        <v>377579.2204</v>
      </c>
      <c r="D84" s="282">
        <f>D21+D52</f>
        <v>381879.02141</v>
      </c>
    </row>
  </sheetData>
  <mergeCells count="18">
    <mergeCell ref="B7:D7"/>
    <mergeCell ref="C1:D1"/>
    <mergeCell ref="B2:D2"/>
    <mergeCell ref="B3:D3"/>
    <mergeCell ref="A75:A83"/>
    <mergeCell ref="B4:D4"/>
    <mergeCell ref="B5:D5"/>
    <mergeCell ref="B6:D6"/>
    <mergeCell ref="B13:D13"/>
    <mergeCell ref="B14:D14"/>
    <mergeCell ref="A19:A20"/>
    <mergeCell ref="B19:B20"/>
    <mergeCell ref="C19:C20"/>
    <mergeCell ref="D19:D20"/>
    <mergeCell ref="C9:D9"/>
    <mergeCell ref="B10:D10"/>
    <mergeCell ref="B11:D11"/>
    <mergeCell ref="B12:D1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8"/>
  <sheetViews>
    <sheetView view="pageBreakPreview" zoomScale="150" zoomScaleSheetLayoutView="150" workbookViewId="0" topLeftCell="A1">
      <selection activeCell="E6" sqref="E6"/>
    </sheetView>
  </sheetViews>
  <sheetFormatPr defaultColWidth="9.00390625" defaultRowHeight="12.75"/>
  <cols>
    <col min="1" max="1" width="5.00390625" style="82" customWidth="1"/>
    <col min="2" max="2" width="6.00390625" style="3" customWidth="1"/>
    <col min="3" max="3" width="10.25390625" style="82" customWidth="1"/>
    <col min="4" max="4" width="73.375" style="3" customWidth="1"/>
    <col min="5" max="5" width="41.00390625" style="4" customWidth="1"/>
    <col min="6" max="16384" width="9.125" style="4" customWidth="1"/>
  </cols>
  <sheetData>
    <row r="1" spans="3:5" ht="14.25" customHeight="1">
      <c r="C1" s="302" t="s">
        <v>47</v>
      </c>
      <c r="D1" s="302"/>
      <c r="E1" s="302"/>
    </row>
    <row r="2" spans="3:5" ht="14.25" customHeight="1">
      <c r="C2" s="302" t="s">
        <v>199</v>
      </c>
      <c r="D2" s="302"/>
      <c r="E2" s="302"/>
    </row>
    <row r="3" spans="3:5" ht="14.25" customHeight="1">
      <c r="C3" s="302" t="s">
        <v>200</v>
      </c>
      <c r="D3" s="302"/>
      <c r="E3" s="302"/>
    </row>
    <row r="4" spans="3:5" ht="14.25" customHeight="1">
      <c r="C4" s="307" t="s">
        <v>480</v>
      </c>
      <c r="D4" s="307"/>
      <c r="E4" s="307"/>
    </row>
    <row r="5" spans="3:5" ht="15" customHeight="1">
      <c r="C5" s="307" t="s">
        <v>308</v>
      </c>
      <c r="D5" s="307"/>
      <c r="E5" s="307"/>
    </row>
    <row r="6" spans="4:5" ht="15">
      <c r="D6" s="83"/>
      <c r="E6" s="289" t="s">
        <v>249</v>
      </c>
    </row>
    <row r="7" spans="4:5" ht="15">
      <c r="D7" s="83"/>
      <c r="E7" s="289"/>
    </row>
    <row r="8" spans="4:5" ht="12" customHeight="1">
      <c r="D8" s="44"/>
      <c r="E8" s="43" t="s">
        <v>485</v>
      </c>
    </row>
    <row r="9" spans="4:5" ht="17.25" customHeight="1">
      <c r="D9" s="302" t="s">
        <v>201</v>
      </c>
      <c r="E9" s="302"/>
    </row>
    <row r="10" spans="4:5" ht="15">
      <c r="D10" s="302" t="s">
        <v>200</v>
      </c>
      <c r="E10" s="306"/>
    </row>
    <row r="11" spans="4:5" ht="12" customHeight="1">
      <c r="D11" s="302" t="s">
        <v>449</v>
      </c>
      <c r="E11" s="306"/>
    </row>
    <row r="12" spans="4:5" ht="17.25" customHeight="1">
      <c r="D12" s="302" t="s">
        <v>308</v>
      </c>
      <c r="E12" s="306"/>
    </row>
    <row r="13" spans="4:5" ht="15">
      <c r="D13" s="302" t="s">
        <v>612</v>
      </c>
      <c r="E13" s="306"/>
    </row>
    <row r="14" ht="19.5" customHeight="1">
      <c r="D14" s="11"/>
    </row>
    <row r="15" spans="1:5" s="6" customFormat="1" ht="43.5" customHeight="1">
      <c r="A15" s="315" t="s">
        <v>559</v>
      </c>
      <c r="B15" s="315"/>
      <c r="C15" s="315"/>
      <c r="D15" s="315"/>
      <c r="E15" s="315"/>
    </row>
    <row r="16" ht="19.5" customHeight="1"/>
    <row r="17" spans="1:5" s="89" customFormat="1" ht="33.75" customHeight="1">
      <c r="A17" s="84" t="s">
        <v>376</v>
      </c>
      <c r="B17" s="85" t="s">
        <v>377</v>
      </c>
      <c r="C17" s="86" t="s">
        <v>378</v>
      </c>
      <c r="D17" s="87"/>
      <c r="E17" s="88" t="s">
        <v>544</v>
      </c>
    </row>
    <row r="18" spans="1:5" s="95" customFormat="1" ht="12">
      <c r="A18" s="90">
        <v>1</v>
      </c>
      <c r="B18" s="91" t="s">
        <v>379</v>
      </c>
      <c r="C18" s="92">
        <v>3</v>
      </c>
      <c r="D18" s="93" t="s">
        <v>183</v>
      </c>
      <c r="E18" s="94"/>
    </row>
    <row r="19" spans="1:5" s="99" customFormat="1" ht="15">
      <c r="A19" s="96" t="s">
        <v>325</v>
      </c>
      <c r="B19" s="97" t="s">
        <v>184</v>
      </c>
      <c r="C19" s="97"/>
      <c r="D19" s="98" t="s">
        <v>380</v>
      </c>
      <c r="E19" s="130">
        <f>E20+E21+E22+E23+E24+E25</f>
        <v>93582.34286</v>
      </c>
    </row>
    <row r="20" spans="1:5" s="99" customFormat="1" ht="35.25" customHeight="1">
      <c r="A20" s="96"/>
      <c r="B20" s="100" t="s">
        <v>184</v>
      </c>
      <c r="C20" s="100" t="s">
        <v>185</v>
      </c>
      <c r="D20" s="101" t="s">
        <v>381</v>
      </c>
      <c r="E20" s="131">
        <f>'[1] разделы пр 7 '!I15</f>
        <v>3641.12</v>
      </c>
    </row>
    <row r="21" spans="1:5" s="7" customFormat="1" ht="45">
      <c r="A21" s="102"/>
      <c r="B21" s="103" t="s">
        <v>184</v>
      </c>
      <c r="C21" s="103" t="s">
        <v>186</v>
      </c>
      <c r="D21" s="101" t="s">
        <v>165</v>
      </c>
      <c r="E21" s="131">
        <v>5270.735</v>
      </c>
    </row>
    <row r="22" spans="1:5" s="7" customFormat="1" ht="48.75" customHeight="1">
      <c r="A22" s="102"/>
      <c r="B22" s="103" t="s">
        <v>184</v>
      </c>
      <c r="C22" s="103" t="s">
        <v>187</v>
      </c>
      <c r="D22" s="101" t="s">
        <v>382</v>
      </c>
      <c r="E22" s="131">
        <f>'[1] разделы пр 7 '!I25</f>
        <v>33701.09986</v>
      </c>
    </row>
    <row r="23" spans="1:5" s="7" customFormat="1" ht="31.5" customHeight="1">
      <c r="A23" s="102"/>
      <c r="B23" s="103" t="s">
        <v>184</v>
      </c>
      <c r="C23" s="103" t="s">
        <v>97</v>
      </c>
      <c r="D23" s="101" t="s">
        <v>329</v>
      </c>
      <c r="E23" s="131">
        <v>13040.945</v>
      </c>
    </row>
    <row r="24" spans="1:5" s="7" customFormat="1" ht="15">
      <c r="A24" s="102"/>
      <c r="B24" s="103" t="s">
        <v>184</v>
      </c>
      <c r="C24" s="103" t="s">
        <v>158</v>
      </c>
      <c r="D24" s="101" t="s">
        <v>2</v>
      </c>
      <c r="E24" s="131">
        <v>1000</v>
      </c>
    </row>
    <row r="25" spans="1:5" s="7" customFormat="1" ht="15">
      <c r="A25" s="102"/>
      <c r="B25" s="103" t="s">
        <v>184</v>
      </c>
      <c r="C25" s="103" t="s">
        <v>51</v>
      </c>
      <c r="D25" s="101" t="s">
        <v>3</v>
      </c>
      <c r="E25" s="131">
        <f>35386.5468+690.8962+851</f>
        <v>36928.443</v>
      </c>
    </row>
    <row r="26" spans="1:5" s="104" customFormat="1" ht="15">
      <c r="A26" s="96">
        <v>2</v>
      </c>
      <c r="B26" s="97" t="s">
        <v>185</v>
      </c>
      <c r="C26" s="97"/>
      <c r="D26" s="55" t="s">
        <v>99</v>
      </c>
      <c r="E26" s="130">
        <f>E27</f>
        <v>357.9</v>
      </c>
    </row>
    <row r="27" spans="1:5" s="8" customFormat="1" ht="15" customHeight="1">
      <c r="A27" s="102"/>
      <c r="B27" s="103" t="s">
        <v>185</v>
      </c>
      <c r="C27" s="103" t="s">
        <v>186</v>
      </c>
      <c r="D27" s="101" t="s">
        <v>4</v>
      </c>
      <c r="E27" s="131">
        <v>357.9</v>
      </c>
    </row>
    <row r="28" spans="1:5" s="99" customFormat="1" ht="15">
      <c r="A28" s="96" t="s">
        <v>478</v>
      </c>
      <c r="B28" s="97" t="s">
        <v>186</v>
      </c>
      <c r="C28" s="97"/>
      <c r="D28" s="55" t="s">
        <v>100</v>
      </c>
      <c r="E28" s="133">
        <f>E29+E30+E31</f>
        <v>4725.258</v>
      </c>
    </row>
    <row r="29" spans="1:5" s="99" customFormat="1" ht="15">
      <c r="A29" s="96"/>
      <c r="B29" s="100" t="s">
        <v>186</v>
      </c>
      <c r="C29" s="100" t="s">
        <v>187</v>
      </c>
      <c r="D29" s="105" t="s">
        <v>383</v>
      </c>
      <c r="E29" s="131">
        <v>382.3</v>
      </c>
    </row>
    <row r="30" spans="1:5" s="99" customFormat="1" ht="33.75" customHeight="1">
      <c r="A30" s="102"/>
      <c r="B30" s="103" t="s">
        <v>186</v>
      </c>
      <c r="C30" s="103" t="s">
        <v>101</v>
      </c>
      <c r="D30" s="106" t="s">
        <v>384</v>
      </c>
      <c r="E30" s="131">
        <v>3832.958</v>
      </c>
    </row>
    <row r="31" spans="1:5" s="99" customFormat="1" ht="30.75" customHeight="1">
      <c r="A31" s="102"/>
      <c r="B31" s="103" t="s">
        <v>186</v>
      </c>
      <c r="C31" s="103" t="s">
        <v>506</v>
      </c>
      <c r="D31" s="106" t="s">
        <v>385</v>
      </c>
      <c r="E31" s="131">
        <v>510</v>
      </c>
    </row>
    <row r="32" spans="1:5" s="7" customFormat="1" ht="14.25">
      <c r="A32" s="96" t="s">
        <v>167</v>
      </c>
      <c r="B32" s="97" t="s">
        <v>187</v>
      </c>
      <c r="C32" s="97"/>
      <c r="D32" s="55" t="s">
        <v>486</v>
      </c>
      <c r="E32" s="133">
        <f>E33</f>
        <v>4000</v>
      </c>
    </row>
    <row r="33" spans="1:5" s="104" customFormat="1" ht="15">
      <c r="A33" s="102"/>
      <c r="B33" s="103" t="s">
        <v>187</v>
      </c>
      <c r="C33" s="103" t="s">
        <v>101</v>
      </c>
      <c r="D33" s="101" t="s">
        <v>386</v>
      </c>
      <c r="E33" s="131">
        <v>4000</v>
      </c>
    </row>
    <row r="34" spans="1:5" s="99" customFormat="1" ht="15">
      <c r="A34" s="96" t="s">
        <v>169</v>
      </c>
      <c r="B34" s="97" t="s">
        <v>487</v>
      </c>
      <c r="C34" s="97"/>
      <c r="D34" s="107" t="s">
        <v>488</v>
      </c>
      <c r="E34" s="133">
        <f>E35+E36+E37</f>
        <v>69971.59700000001</v>
      </c>
    </row>
    <row r="35" spans="1:5" s="99" customFormat="1" ht="15">
      <c r="A35" s="102"/>
      <c r="B35" s="103" t="s">
        <v>487</v>
      </c>
      <c r="C35" s="103" t="s">
        <v>184</v>
      </c>
      <c r="D35" s="101" t="s">
        <v>108</v>
      </c>
      <c r="E35" s="131">
        <v>5732</v>
      </c>
    </row>
    <row r="36" spans="1:5" s="99" customFormat="1" ht="15">
      <c r="A36" s="102"/>
      <c r="B36" s="103" t="s">
        <v>487</v>
      </c>
      <c r="C36" s="103" t="s">
        <v>185</v>
      </c>
      <c r="D36" s="108" t="s">
        <v>68</v>
      </c>
      <c r="E36" s="131">
        <v>58420.597</v>
      </c>
    </row>
    <row r="37" spans="1:5" s="99" customFormat="1" ht="15">
      <c r="A37" s="102"/>
      <c r="B37" s="103" t="s">
        <v>487</v>
      </c>
      <c r="C37" s="103" t="s">
        <v>186</v>
      </c>
      <c r="D37" s="108" t="s">
        <v>70</v>
      </c>
      <c r="E37" s="131">
        <v>5819</v>
      </c>
    </row>
    <row r="38" spans="1:5" s="109" customFormat="1" ht="14.25">
      <c r="A38" s="96" t="s">
        <v>171</v>
      </c>
      <c r="B38" s="97" t="s">
        <v>98</v>
      </c>
      <c r="C38" s="97"/>
      <c r="D38" s="55" t="s">
        <v>489</v>
      </c>
      <c r="E38" s="133">
        <f>E39+E40+E41+E42</f>
        <v>222832.7231</v>
      </c>
    </row>
    <row r="39" spans="1:5" s="8" customFormat="1" ht="15">
      <c r="A39" s="102"/>
      <c r="B39" s="103" t="s">
        <v>98</v>
      </c>
      <c r="C39" s="103" t="s">
        <v>184</v>
      </c>
      <c r="D39" s="101" t="s">
        <v>179</v>
      </c>
      <c r="E39" s="131">
        <v>92854.2229</v>
      </c>
    </row>
    <row r="40" spans="1:5" s="8" customFormat="1" ht="15">
      <c r="A40" s="102"/>
      <c r="B40" s="103" t="s">
        <v>98</v>
      </c>
      <c r="C40" s="103" t="s">
        <v>185</v>
      </c>
      <c r="D40" s="101" t="s">
        <v>175</v>
      </c>
      <c r="E40" s="131">
        <v>128310.26</v>
      </c>
    </row>
    <row r="41" spans="1:5" s="8" customFormat="1" ht="15">
      <c r="A41" s="102"/>
      <c r="B41" s="103" t="s">
        <v>98</v>
      </c>
      <c r="C41" s="103" t="s">
        <v>98</v>
      </c>
      <c r="D41" s="101" t="s">
        <v>387</v>
      </c>
      <c r="E41" s="131">
        <v>700</v>
      </c>
    </row>
    <row r="42" spans="1:5" s="110" customFormat="1" ht="15">
      <c r="A42" s="102"/>
      <c r="B42" s="103" t="s">
        <v>98</v>
      </c>
      <c r="C42" s="103" t="s">
        <v>101</v>
      </c>
      <c r="D42" s="101" t="s">
        <v>72</v>
      </c>
      <c r="E42" s="131">
        <v>968.2402</v>
      </c>
    </row>
    <row r="43" spans="1:5" s="8" customFormat="1" ht="14.25">
      <c r="A43" s="96" t="s">
        <v>174</v>
      </c>
      <c r="B43" s="97" t="s">
        <v>490</v>
      </c>
      <c r="C43" s="97"/>
      <c r="D43" s="55" t="s">
        <v>305</v>
      </c>
      <c r="E43" s="133">
        <f>E44+E45</f>
        <v>11224.505</v>
      </c>
    </row>
    <row r="44" spans="1:5" s="8" customFormat="1" ht="15">
      <c r="A44" s="102"/>
      <c r="B44" s="103" t="s">
        <v>490</v>
      </c>
      <c r="C44" s="103" t="s">
        <v>184</v>
      </c>
      <c r="D44" s="111" t="s">
        <v>74</v>
      </c>
      <c r="E44" s="131">
        <v>1167</v>
      </c>
    </row>
    <row r="45" spans="1:5" s="8" customFormat="1" ht="15">
      <c r="A45" s="102"/>
      <c r="B45" s="103" t="s">
        <v>490</v>
      </c>
      <c r="C45" s="103" t="s">
        <v>187</v>
      </c>
      <c r="D45" s="112" t="s">
        <v>52</v>
      </c>
      <c r="E45" s="131">
        <v>10057.505</v>
      </c>
    </row>
    <row r="46" spans="1:5" s="8" customFormat="1" ht="14.25">
      <c r="A46" s="96" t="s">
        <v>178</v>
      </c>
      <c r="B46" s="97" t="s">
        <v>182</v>
      </c>
      <c r="C46" s="97"/>
      <c r="D46" s="56" t="s">
        <v>197</v>
      </c>
      <c r="E46" s="133">
        <f>E47+E48+E49+E50</f>
        <v>27096.93974</v>
      </c>
    </row>
    <row r="47" spans="1:5" s="8" customFormat="1" ht="15">
      <c r="A47" s="102"/>
      <c r="B47" s="103" t="s">
        <v>182</v>
      </c>
      <c r="C47" s="103" t="s">
        <v>184</v>
      </c>
      <c r="D47" s="111" t="s">
        <v>77</v>
      </c>
      <c r="E47" s="131">
        <v>1973.297</v>
      </c>
    </row>
    <row r="48" spans="1:5" s="8" customFormat="1" ht="15">
      <c r="A48" s="102"/>
      <c r="B48" s="103" t="s">
        <v>182</v>
      </c>
      <c r="C48" s="103" t="s">
        <v>186</v>
      </c>
      <c r="D48" s="111" t="s">
        <v>472</v>
      </c>
      <c r="E48" s="131">
        <v>9706.14259</v>
      </c>
    </row>
    <row r="49" spans="1:5" s="8" customFormat="1" ht="15">
      <c r="A49" s="102"/>
      <c r="B49" s="103" t="s">
        <v>182</v>
      </c>
      <c r="C49" s="103" t="s">
        <v>187</v>
      </c>
      <c r="D49" s="111" t="s">
        <v>475</v>
      </c>
      <c r="E49" s="131">
        <v>13567.5</v>
      </c>
    </row>
    <row r="50" spans="1:5" s="110" customFormat="1" ht="15" customHeight="1">
      <c r="A50" s="102"/>
      <c r="B50" s="103" t="s">
        <v>182</v>
      </c>
      <c r="C50" s="103" t="s">
        <v>97</v>
      </c>
      <c r="D50" s="111" t="s">
        <v>477</v>
      </c>
      <c r="E50" s="131">
        <v>1850.00015</v>
      </c>
    </row>
    <row r="51" spans="1:5" s="110" customFormat="1" ht="15" customHeight="1">
      <c r="A51" s="113" t="s">
        <v>181</v>
      </c>
      <c r="B51" s="97" t="s">
        <v>158</v>
      </c>
      <c r="C51" s="97"/>
      <c r="D51" s="55" t="s">
        <v>76</v>
      </c>
      <c r="E51" s="133">
        <f>E52+E54</f>
        <v>352.9</v>
      </c>
    </row>
    <row r="52" spans="1:5" s="110" customFormat="1" ht="12" customHeight="1">
      <c r="A52" s="113"/>
      <c r="B52" s="103" t="s">
        <v>158</v>
      </c>
      <c r="C52" s="103" t="s">
        <v>184</v>
      </c>
      <c r="D52" s="111" t="s">
        <v>388</v>
      </c>
      <c r="E52" s="131">
        <v>340</v>
      </c>
    </row>
    <row r="53" spans="1:5" s="110" customFormat="1" ht="15" customHeight="1" hidden="1">
      <c r="A53" s="113" t="s">
        <v>53</v>
      </c>
      <c r="B53" s="114" t="s">
        <v>51</v>
      </c>
      <c r="C53" s="103"/>
      <c r="D53" s="115" t="s">
        <v>389</v>
      </c>
      <c r="E53" s="131" t="e">
        <f>#REF!+#REF!</f>
        <v>#REF!</v>
      </c>
    </row>
    <row r="54" spans="1:5" s="110" customFormat="1" ht="15.75" customHeight="1">
      <c r="A54" s="102"/>
      <c r="B54" s="100" t="s">
        <v>158</v>
      </c>
      <c r="C54" s="103" t="s">
        <v>185</v>
      </c>
      <c r="D54" s="111" t="s">
        <v>390</v>
      </c>
      <c r="E54" s="131">
        <v>12.9</v>
      </c>
    </row>
    <row r="55" spans="1:5" s="110" customFormat="1" ht="15" customHeight="1">
      <c r="A55" s="96"/>
      <c r="B55" s="97"/>
      <c r="C55" s="97"/>
      <c r="D55" s="55" t="s">
        <v>391</v>
      </c>
      <c r="E55" s="134">
        <f>E19+E26+E28+E32+E34+E38+E43+E46+E51</f>
        <v>434144.16570000007</v>
      </c>
    </row>
    <row r="56" spans="1:4" ht="12.75">
      <c r="A56" s="116"/>
      <c r="B56" s="117"/>
      <c r="C56" s="117"/>
      <c r="D56" s="118"/>
    </row>
    <row r="57" spans="1:4" ht="12.75">
      <c r="A57" s="116"/>
      <c r="B57" s="117"/>
      <c r="C57" s="117"/>
      <c r="D57" s="119"/>
    </row>
    <row r="58" spans="1:4" ht="12.75">
      <c r="A58" s="116"/>
      <c r="B58" s="117"/>
      <c r="C58" s="117"/>
      <c r="D58" s="120"/>
    </row>
    <row r="59" spans="1:4" ht="12.75">
      <c r="A59" s="116"/>
      <c r="B59" s="117"/>
      <c r="C59" s="117"/>
      <c r="D59" s="118"/>
    </row>
    <row r="60" spans="1:4" ht="12.75">
      <c r="A60" s="116"/>
      <c r="B60" s="117"/>
      <c r="C60" s="116"/>
      <c r="D60" s="118"/>
    </row>
    <row r="61" spans="1:4" ht="12.75">
      <c r="A61" s="116"/>
      <c r="B61" s="117"/>
      <c r="C61" s="116"/>
      <c r="D61" s="118"/>
    </row>
    <row r="62" spans="1:4" ht="12.75">
      <c r="A62" s="116"/>
      <c r="B62" s="117"/>
      <c r="C62" s="116"/>
      <c r="D62" s="118"/>
    </row>
    <row r="63" spans="1:4" ht="12.75">
      <c r="A63" s="116"/>
      <c r="B63" s="117"/>
      <c r="C63" s="116"/>
      <c r="D63" s="118"/>
    </row>
    <row r="64" spans="1:4" ht="12.75">
      <c r="A64" s="116"/>
      <c r="B64" s="117"/>
      <c r="C64" s="116"/>
      <c r="D64" s="118"/>
    </row>
    <row r="65" spans="1:4" ht="12.75">
      <c r="A65" s="116"/>
      <c r="B65" s="117"/>
      <c r="C65" s="116"/>
      <c r="D65" s="118"/>
    </row>
    <row r="66" spans="1:4" ht="12.75">
      <c r="A66" s="116"/>
      <c r="B66" s="117"/>
      <c r="C66" s="117"/>
      <c r="D66" s="118"/>
    </row>
    <row r="67" spans="1:4" s="125" customFormat="1" ht="12.75">
      <c r="A67" s="122"/>
      <c r="B67" s="123"/>
      <c r="C67" s="123"/>
      <c r="D67" s="120"/>
    </row>
    <row r="68" spans="1:4" s="125" customFormat="1" ht="12.75" hidden="1">
      <c r="A68" s="122"/>
      <c r="B68" s="123"/>
      <c r="C68" s="123"/>
      <c r="D68" s="120"/>
    </row>
    <row r="69" spans="1:4" s="125" customFormat="1" ht="12.75">
      <c r="A69" s="122"/>
      <c r="B69" s="123"/>
      <c r="C69" s="123"/>
      <c r="D69" s="120"/>
    </row>
    <row r="70" spans="1:4" s="125" customFormat="1" ht="12.75">
      <c r="A70" s="116"/>
      <c r="B70" s="117"/>
      <c r="C70" s="117"/>
      <c r="D70" s="118"/>
    </row>
    <row r="71" spans="1:4" s="125" customFormat="1" ht="12.75">
      <c r="A71" s="122"/>
      <c r="B71" s="123"/>
      <c r="C71" s="123"/>
      <c r="D71" s="120"/>
    </row>
    <row r="72" spans="1:4" ht="12.75">
      <c r="A72" s="116"/>
      <c r="B72" s="117"/>
      <c r="C72" s="117"/>
      <c r="D72" s="118"/>
    </row>
    <row r="73" spans="1:4" ht="12.75">
      <c r="A73" s="116"/>
      <c r="B73" s="117"/>
      <c r="C73" s="117"/>
      <c r="D73" s="118"/>
    </row>
    <row r="74" spans="1:4" ht="12.75">
      <c r="A74" s="116"/>
      <c r="B74" s="117"/>
      <c r="C74" s="117"/>
      <c r="D74" s="118"/>
    </row>
    <row r="75" spans="1:4" ht="12.75">
      <c r="A75" s="116"/>
      <c r="B75" s="117"/>
      <c r="C75" s="116"/>
      <c r="D75" s="118"/>
    </row>
    <row r="76" spans="1:4" ht="12.75">
      <c r="A76" s="116"/>
      <c r="B76" s="117"/>
      <c r="C76" s="116"/>
      <c r="D76" s="118"/>
    </row>
    <row r="77" spans="1:4" ht="12.75" hidden="1">
      <c r="A77" s="116"/>
      <c r="B77" s="117"/>
      <c r="C77" s="116">
        <v>3004</v>
      </c>
      <c r="D77" s="118" t="s">
        <v>392</v>
      </c>
    </row>
    <row r="78" spans="1:4" ht="12.75" hidden="1">
      <c r="A78" s="116"/>
      <c r="B78" s="117"/>
      <c r="C78" s="116">
        <v>3003</v>
      </c>
      <c r="D78" s="118" t="s">
        <v>393</v>
      </c>
    </row>
    <row r="79" spans="1:4" ht="14.25" customHeight="1">
      <c r="A79" s="116"/>
      <c r="B79" s="117"/>
      <c r="C79" s="116"/>
      <c r="D79" s="118"/>
    </row>
    <row r="80" spans="1:4" ht="12.75">
      <c r="A80" s="116"/>
      <c r="B80" s="117"/>
      <c r="C80" s="116"/>
      <c r="D80" s="118"/>
    </row>
    <row r="81" spans="1:4" ht="12.75">
      <c r="A81" s="116"/>
      <c r="B81" s="117"/>
      <c r="C81" s="116"/>
      <c r="D81" s="118"/>
    </row>
    <row r="82" spans="1:4" ht="12.75">
      <c r="A82" s="116"/>
      <c r="B82" s="117"/>
      <c r="C82" s="116"/>
      <c r="D82" s="118"/>
    </row>
    <row r="83" spans="1:4" ht="12.75">
      <c r="A83" s="116"/>
      <c r="B83" s="117"/>
      <c r="C83" s="116"/>
      <c r="D83" s="118"/>
    </row>
    <row r="84" spans="1:4" ht="12.75">
      <c r="A84" s="116"/>
      <c r="B84" s="117"/>
      <c r="C84" s="116"/>
      <c r="D84" s="118"/>
    </row>
    <row r="85" spans="1:4" ht="12.75" hidden="1">
      <c r="A85" s="116"/>
      <c r="B85" s="117"/>
      <c r="C85" s="116"/>
      <c r="D85" s="118"/>
    </row>
    <row r="86" spans="1:4" ht="12.75">
      <c r="A86" s="116"/>
      <c r="B86" s="117"/>
      <c r="C86" s="116"/>
      <c r="D86" s="120"/>
    </row>
    <row r="87" spans="1:4" ht="12.75">
      <c r="A87" s="116"/>
      <c r="B87" s="117"/>
      <c r="C87" s="116"/>
      <c r="D87" s="126"/>
    </row>
    <row r="88" spans="1:4" ht="12.75">
      <c r="A88" s="116"/>
      <c r="B88" s="117"/>
      <c r="C88" s="116"/>
      <c r="D88" s="118"/>
    </row>
    <row r="89" spans="1:4" ht="12.75">
      <c r="A89" s="116"/>
      <c r="B89" s="117"/>
      <c r="C89" s="116"/>
      <c r="D89" s="118"/>
    </row>
    <row r="90" spans="1:4" ht="39.75" customHeight="1">
      <c r="A90" s="116"/>
      <c r="B90" s="117"/>
      <c r="C90" s="116"/>
      <c r="D90" s="126"/>
    </row>
    <row r="91" spans="1:4" ht="12.75">
      <c r="A91" s="116"/>
      <c r="B91" s="117"/>
      <c r="C91" s="116"/>
      <c r="D91" s="126"/>
    </row>
    <row r="92" spans="1:4" ht="12.75">
      <c r="A92" s="116"/>
      <c r="B92" s="117"/>
      <c r="C92" s="116"/>
      <c r="D92" s="126"/>
    </row>
    <row r="93" spans="1:4" ht="12.75">
      <c r="A93" s="116"/>
      <c r="B93" s="117"/>
      <c r="C93" s="116"/>
      <c r="D93" s="126"/>
    </row>
    <row r="94" spans="1:4" ht="12.75">
      <c r="A94" s="116"/>
      <c r="B94" s="117"/>
      <c r="C94" s="116"/>
      <c r="D94" s="126"/>
    </row>
    <row r="95" spans="1:4" ht="12.75">
      <c r="A95" s="116"/>
      <c r="B95" s="117"/>
      <c r="C95" s="116"/>
      <c r="D95" s="126"/>
    </row>
    <row r="96" spans="1:4" ht="12.75">
      <c r="A96" s="116"/>
      <c r="B96" s="117"/>
      <c r="C96" s="116"/>
      <c r="D96" s="126"/>
    </row>
    <row r="97" spans="1:4" ht="12.75">
      <c r="A97" s="116"/>
      <c r="B97" s="117"/>
      <c r="C97" s="116"/>
      <c r="D97" s="126"/>
    </row>
    <row r="98" spans="1:4" ht="12.75">
      <c r="A98" s="116"/>
      <c r="B98" s="117"/>
      <c r="C98" s="116"/>
      <c r="D98" s="126"/>
    </row>
    <row r="99" spans="1:4" ht="12.75">
      <c r="A99" s="116"/>
      <c r="B99" s="117"/>
      <c r="C99" s="116"/>
      <c r="D99" s="126"/>
    </row>
    <row r="100" spans="1:4" ht="14.25" customHeight="1">
      <c r="A100" s="127"/>
      <c r="B100" s="128"/>
      <c r="C100" s="116"/>
      <c r="D100" s="126"/>
    </row>
    <row r="101" spans="1:4" ht="28.5" customHeight="1">
      <c r="A101" s="127"/>
      <c r="B101" s="128"/>
      <c r="C101" s="116"/>
      <c r="D101" s="126"/>
    </row>
    <row r="102" spans="1:4" ht="15" customHeight="1">
      <c r="A102" s="127"/>
      <c r="B102" s="128"/>
      <c r="C102" s="116"/>
      <c r="D102" s="126"/>
    </row>
    <row r="103" spans="1:4" s="125" customFormat="1" ht="12.75">
      <c r="A103" s="122"/>
      <c r="B103" s="123"/>
      <c r="C103" s="122"/>
      <c r="D103" s="120"/>
    </row>
    <row r="104" spans="1:4" s="125" customFormat="1" ht="12.75">
      <c r="A104" s="122"/>
      <c r="B104" s="123"/>
      <c r="C104" s="122"/>
      <c r="D104" s="120"/>
    </row>
    <row r="105" spans="1:4" ht="12.75">
      <c r="A105" s="116"/>
      <c r="B105" s="117"/>
      <c r="C105" s="116"/>
      <c r="D105" s="118"/>
    </row>
    <row r="106" spans="1:4" ht="12.75">
      <c r="A106" s="116"/>
      <c r="B106" s="117"/>
      <c r="C106" s="116"/>
      <c r="D106" s="118"/>
    </row>
    <row r="107" spans="1:4" ht="12.75">
      <c r="A107" s="116"/>
      <c r="B107" s="117"/>
      <c r="C107" s="116"/>
      <c r="D107" s="118"/>
    </row>
    <row r="108" spans="1:4" s="9" customFormat="1" ht="12.75">
      <c r="A108" s="122"/>
      <c r="B108" s="123"/>
      <c r="C108" s="122"/>
      <c r="D108" s="129"/>
    </row>
    <row r="109" spans="1:4" s="5" customFormat="1" ht="12.75">
      <c r="A109" s="116"/>
      <c r="B109" s="117"/>
      <c r="C109" s="116"/>
      <c r="D109" s="126"/>
    </row>
    <row r="110" spans="1:4" s="9" customFormat="1" ht="12.75">
      <c r="A110" s="122"/>
      <c r="B110" s="123"/>
      <c r="C110" s="116"/>
      <c r="D110" s="126"/>
    </row>
    <row r="111" spans="1:4" s="125" customFormat="1" ht="12.75">
      <c r="A111" s="122"/>
      <c r="B111" s="123"/>
      <c r="C111" s="122"/>
      <c r="D111" s="120"/>
    </row>
    <row r="112" spans="1:4" ht="12.75">
      <c r="A112" s="127"/>
      <c r="B112" s="128"/>
      <c r="C112" s="116"/>
      <c r="D112" s="118"/>
    </row>
    <row r="113" spans="1:4" ht="36.75" customHeight="1">
      <c r="A113" s="127"/>
      <c r="B113" s="128"/>
      <c r="C113" s="116"/>
      <c r="D113" s="118"/>
    </row>
    <row r="114" spans="1:4" ht="12.75">
      <c r="A114" s="127"/>
      <c r="B114" s="128"/>
      <c r="C114" s="116"/>
      <c r="D114" s="118"/>
    </row>
    <row r="115" spans="1:4" ht="12.75">
      <c r="A115" s="127"/>
      <c r="B115" s="128"/>
      <c r="C115" s="116"/>
      <c r="D115" s="118"/>
    </row>
    <row r="116" spans="1:4" ht="12.75">
      <c r="A116" s="127"/>
      <c r="B116" s="128"/>
      <c r="C116" s="116"/>
      <c r="D116" s="118"/>
    </row>
    <row r="117" spans="1:4" ht="12.75">
      <c r="A117" s="127"/>
      <c r="B117" s="128"/>
      <c r="C117" s="116"/>
      <c r="D117" s="118"/>
    </row>
    <row r="118" spans="1:4" ht="12.75">
      <c r="A118" s="127"/>
      <c r="B118" s="128"/>
      <c r="C118" s="116"/>
      <c r="D118" s="118"/>
    </row>
    <row r="119" spans="1:4" ht="12.75">
      <c r="A119" s="127"/>
      <c r="B119" s="128"/>
      <c r="C119" s="116"/>
      <c r="D119" s="118"/>
    </row>
    <row r="120" spans="1:4" ht="12.75">
      <c r="A120" s="127"/>
      <c r="B120" s="128"/>
      <c r="C120" s="116"/>
      <c r="D120" s="118"/>
    </row>
    <row r="121" spans="1:4" ht="12.75">
      <c r="A121" s="127"/>
      <c r="B121" s="128"/>
      <c r="C121" s="116"/>
      <c r="D121" s="118"/>
    </row>
    <row r="122" spans="1:4" ht="12.75">
      <c r="A122" s="127"/>
      <c r="B122" s="128"/>
      <c r="C122" s="116"/>
      <c r="D122" s="118"/>
    </row>
    <row r="123" spans="1:4" ht="12.75">
      <c r="A123" s="127"/>
      <c r="B123" s="128"/>
      <c r="C123" s="116"/>
      <c r="D123" s="118"/>
    </row>
    <row r="124" spans="1:4" ht="12.75">
      <c r="A124" s="127"/>
      <c r="B124" s="128"/>
      <c r="C124" s="116"/>
      <c r="D124" s="118"/>
    </row>
    <row r="125" spans="1:4" ht="12.75">
      <c r="A125" s="127"/>
      <c r="B125" s="128"/>
      <c r="C125" s="116"/>
      <c r="D125" s="118"/>
    </row>
    <row r="126" spans="1:4" ht="12.75">
      <c r="A126" s="127"/>
      <c r="B126" s="128"/>
      <c r="C126" s="116"/>
      <c r="D126" s="118"/>
    </row>
    <row r="127" spans="1:4" ht="12.75">
      <c r="A127" s="127"/>
      <c r="B127" s="128"/>
      <c r="C127" s="116"/>
      <c r="D127" s="118"/>
    </row>
    <row r="128" spans="1:4" ht="12.75">
      <c r="A128" s="127"/>
      <c r="B128" s="128"/>
      <c r="C128" s="116"/>
      <c r="D128" s="118"/>
    </row>
    <row r="129" spans="1:4" ht="12.75">
      <c r="A129" s="127"/>
      <c r="B129" s="128"/>
      <c r="C129" s="116"/>
      <c r="D129" s="118"/>
    </row>
    <row r="130" spans="1:4" ht="12.75">
      <c r="A130" s="127"/>
      <c r="B130" s="128"/>
      <c r="C130" s="116"/>
      <c r="D130" s="118"/>
    </row>
    <row r="131" spans="1:4" ht="12.75">
      <c r="A131" s="127"/>
      <c r="B131" s="128"/>
      <c r="C131" s="116"/>
      <c r="D131" s="118"/>
    </row>
    <row r="132" spans="1:4" ht="12.75">
      <c r="A132" s="127"/>
      <c r="B132" s="128"/>
      <c r="C132" s="116"/>
      <c r="D132" s="118"/>
    </row>
    <row r="133" spans="1:4" ht="12.75">
      <c r="A133" s="127"/>
      <c r="B133" s="128"/>
      <c r="C133" s="116"/>
      <c r="D133" s="118"/>
    </row>
    <row r="134" spans="1:4" ht="12.75">
      <c r="A134" s="127"/>
      <c r="B134" s="128"/>
      <c r="C134" s="116"/>
      <c r="D134" s="118"/>
    </row>
    <row r="135" spans="1:4" ht="12.75">
      <c r="A135" s="127"/>
      <c r="B135" s="128"/>
      <c r="C135" s="116"/>
      <c r="D135" s="118"/>
    </row>
    <row r="136" spans="1:4" ht="12.75">
      <c r="A136" s="127"/>
      <c r="B136" s="128"/>
      <c r="C136" s="116"/>
      <c r="D136" s="118"/>
    </row>
    <row r="137" spans="1:4" ht="12.75">
      <c r="A137" s="127"/>
      <c r="B137" s="128"/>
      <c r="C137" s="116"/>
      <c r="D137" s="118"/>
    </row>
    <row r="138" spans="1:4" ht="12.75">
      <c r="A138" s="127"/>
      <c r="B138" s="128"/>
      <c r="C138" s="116"/>
      <c r="D138" s="118"/>
    </row>
    <row r="139" spans="1:4" ht="12.75">
      <c r="A139" s="127"/>
      <c r="B139" s="128"/>
      <c r="C139" s="116"/>
      <c r="D139" s="118"/>
    </row>
    <row r="140" spans="1:4" ht="12.75">
      <c r="A140" s="127"/>
      <c r="B140" s="128"/>
      <c r="C140" s="116"/>
      <c r="D140" s="118"/>
    </row>
    <row r="141" spans="1:4" ht="12.75">
      <c r="A141" s="127"/>
      <c r="B141" s="128"/>
      <c r="C141" s="116"/>
      <c r="D141" s="118"/>
    </row>
    <row r="142" spans="1:4" ht="12.75">
      <c r="A142" s="127"/>
      <c r="B142" s="128"/>
      <c r="C142" s="116"/>
      <c r="D142" s="118"/>
    </row>
    <row r="143" spans="1:4" ht="12.75">
      <c r="A143" s="127"/>
      <c r="B143" s="128"/>
      <c r="C143" s="116"/>
      <c r="D143" s="118"/>
    </row>
    <row r="144" spans="1:4" ht="12.75">
      <c r="A144" s="127"/>
      <c r="B144" s="128"/>
      <c r="C144" s="116"/>
      <c r="D144" s="118"/>
    </row>
    <row r="145" spans="1:4" ht="12.75">
      <c r="A145" s="127"/>
      <c r="B145" s="128"/>
      <c r="C145" s="116"/>
      <c r="D145" s="118"/>
    </row>
    <row r="146" spans="1:4" ht="12.75">
      <c r="A146" s="127"/>
      <c r="B146" s="128"/>
      <c r="C146" s="116"/>
      <c r="D146" s="118"/>
    </row>
    <row r="147" spans="1:4" ht="12.75">
      <c r="A147" s="127"/>
      <c r="B147" s="128"/>
      <c r="C147" s="116"/>
      <c r="D147" s="118"/>
    </row>
    <row r="148" spans="1:4" ht="12.75">
      <c r="A148" s="127"/>
      <c r="B148" s="128"/>
      <c r="C148" s="116"/>
      <c r="D148" s="118"/>
    </row>
    <row r="149" spans="1:4" ht="12.75">
      <c r="A149" s="127"/>
      <c r="B149" s="128"/>
      <c r="C149" s="116"/>
      <c r="D149" s="118"/>
    </row>
    <row r="150" spans="1:4" ht="12.75">
      <c r="A150" s="127"/>
      <c r="B150" s="128"/>
      <c r="C150" s="116"/>
      <c r="D150" s="118"/>
    </row>
    <row r="151" spans="1:4" ht="12.75">
      <c r="A151" s="127"/>
      <c r="B151" s="128"/>
      <c r="C151" s="116"/>
      <c r="D151" s="118"/>
    </row>
    <row r="152" spans="1:4" ht="12.75">
      <c r="A152" s="127"/>
      <c r="B152" s="128"/>
      <c r="C152" s="116"/>
      <c r="D152" s="118"/>
    </row>
    <row r="153" spans="1:4" ht="12.75">
      <c r="A153" s="127"/>
      <c r="B153" s="128"/>
      <c r="C153" s="116"/>
      <c r="D153" s="118"/>
    </row>
    <row r="154" spans="1:4" ht="12.75">
      <c r="A154" s="127"/>
      <c r="B154" s="128"/>
      <c r="C154" s="116"/>
      <c r="D154" s="118"/>
    </row>
    <row r="155" spans="1:4" ht="12.75">
      <c r="A155" s="127"/>
      <c r="B155" s="128"/>
      <c r="C155" s="116"/>
      <c r="D155" s="118"/>
    </row>
    <row r="156" spans="1:4" ht="12.75">
      <c r="A156" s="127"/>
      <c r="B156" s="128"/>
      <c r="C156" s="116"/>
      <c r="D156" s="118"/>
    </row>
    <row r="157" spans="1:4" ht="12.75">
      <c r="A157" s="127"/>
      <c r="B157" s="128"/>
      <c r="C157" s="116"/>
      <c r="D157" s="118"/>
    </row>
    <row r="158" spans="1:4" ht="12.75">
      <c r="A158" s="127"/>
      <c r="B158" s="128"/>
      <c r="C158" s="116"/>
      <c r="D158" s="118"/>
    </row>
    <row r="159" spans="1:4" ht="12.75">
      <c r="A159" s="127"/>
      <c r="B159" s="128"/>
      <c r="C159" s="116"/>
      <c r="D159" s="118"/>
    </row>
    <row r="160" spans="1:4" ht="12.75">
      <c r="A160" s="127"/>
      <c r="B160" s="128"/>
      <c r="C160" s="116"/>
      <c r="D160" s="118"/>
    </row>
    <row r="161" spans="1:4" ht="12.75">
      <c r="A161" s="127"/>
      <c r="B161" s="128"/>
      <c r="C161" s="116"/>
      <c r="D161" s="118"/>
    </row>
    <row r="162" spans="1:4" ht="12.75">
      <c r="A162" s="127"/>
      <c r="B162" s="128"/>
      <c r="C162" s="116"/>
      <c r="D162" s="118"/>
    </row>
    <row r="163" spans="1:4" ht="12.75">
      <c r="A163" s="127"/>
      <c r="B163" s="128"/>
      <c r="C163" s="116"/>
      <c r="D163" s="118"/>
    </row>
    <row r="164" spans="1:4" ht="12.75">
      <c r="A164" s="127"/>
      <c r="B164" s="128"/>
      <c r="C164" s="116"/>
      <c r="D164" s="118"/>
    </row>
    <row r="165" spans="1:4" ht="12.75">
      <c r="A165" s="127"/>
      <c r="B165" s="128"/>
      <c r="C165" s="116"/>
      <c r="D165" s="118"/>
    </row>
    <row r="166" spans="1:4" ht="12.75">
      <c r="A166" s="127"/>
      <c r="B166" s="128"/>
      <c r="C166" s="116"/>
      <c r="D166" s="118"/>
    </row>
    <row r="167" spans="1:4" ht="12.75">
      <c r="A167" s="127"/>
      <c r="B167" s="128"/>
      <c r="C167" s="116"/>
      <c r="D167" s="118"/>
    </row>
    <row r="168" spans="1:4" ht="12.75">
      <c r="A168" s="127"/>
      <c r="B168" s="128"/>
      <c r="C168" s="116"/>
      <c r="D168" s="118"/>
    </row>
    <row r="169" spans="1:4" ht="12.75">
      <c r="A169" s="127"/>
      <c r="B169" s="128"/>
      <c r="C169" s="116"/>
      <c r="D169" s="118"/>
    </row>
    <row r="170" spans="1:4" ht="12.75">
      <c r="A170" s="127"/>
      <c r="B170" s="128"/>
      <c r="C170" s="116"/>
      <c r="D170" s="118"/>
    </row>
    <row r="171" spans="1:4" ht="12.75">
      <c r="A171" s="127"/>
      <c r="B171" s="128"/>
      <c r="C171" s="116"/>
      <c r="D171" s="118"/>
    </row>
    <row r="172" spans="1:4" ht="12.75">
      <c r="A172" s="127"/>
      <c r="B172" s="128"/>
      <c r="C172" s="116"/>
      <c r="D172" s="118"/>
    </row>
    <row r="173" spans="1:4" ht="12.75">
      <c r="A173" s="127"/>
      <c r="B173" s="128"/>
      <c r="C173" s="116"/>
      <c r="D173" s="118"/>
    </row>
    <row r="174" spans="1:4" ht="12.75">
      <c r="A174" s="127"/>
      <c r="B174" s="128"/>
      <c r="C174" s="116"/>
      <c r="D174" s="118"/>
    </row>
    <row r="175" spans="1:4" ht="12.75">
      <c r="A175" s="127"/>
      <c r="B175" s="128"/>
      <c r="C175" s="116"/>
      <c r="D175" s="118"/>
    </row>
    <row r="176" spans="1:4" ht="12.75">
      <c r="A176" s="127"/>
      <c r="B176" s="128"/>
      <c r="C176" s="116"/>
      <c r="D176" s="118"/>
    </row>
    <row r="177" spans="1:4" ht="12.75">
      <c r="A177" s="127"/>
      <c r="B177" s="128"/>
      <c r="C177" s="116"/>
      <c r="D177" s="118"/>
    </row>
    <row r="178" spans="1:4" ht="12.75">
      <c r="A178" s="127"/>
      <c r="B178" s="128"/>
      <c r="C178" s="116"/>
      <c r="D178" s="118"/>
    </row>
    <row r="179" spans="1:4" ht="12.75">
      <c r="A179" s="127"/>
      <c r="B179" s="128"/>
      <c r="C179" s="116"/>
      <c r="D179" s="118"/>
    </row>
    <row r="180" spans="1:4" ht="12.75">
      <c r="A180" s="127"/>
      <c r="B180" s="128"/>
      <c r="C180" s="116"/>
      <c r="D180" s="118"/>
    </row>
    <row r="181" spans="1:4" ht="12.75">
      <c r="A181" s="127"/>
      <c r="B181" s="128"/>
      <c r="C181" s="116"/>
      <c r="D181" s="118"/>
    </row>
    <row r="182" spans="1:4" ht="12.75">
      <c r="A182" s="127"/>
      <c r="B182" s="128"/>
      <c r="C182" s="116"/>
      <c r="D182" s="118"/>
    </row>
    <row r="183" spans="1:4" ht="12.75">
      <c r="A183" s="127"/>
      <c r="B183" s="128"/>
      <c r="C183" s="116"/>
      <c r="D183" s="118"/>
    </row>
    <row r="184" spans="1:4" ht="12.75">
      <c r="A184" s="127"/>
      <c r="B184" s="128"/>
      <c r="C184" s="116"/>
      <c r="D184" s="118"/>
    </row>
    <row r="185" spans="1:4" ht="12.75">
      <c r="A185" s="127"/>
      <c r="B185" s="128"/>
      <c r="C185" s="116"/>
      <c r="D185" s="118"/>
    </row>
    <row r="186" spans="1:4" ht="12.75">
      <c r="A186" s="127"/>
      <c r="B186" s="128"/>
      <c r="C186" s="116"/>
      <c r="D186" s="118"/>
    </row>
    <row r="187" spans="1:4" ht="12.75">
      <c r="A187" s="127"/>
      <c r="B187" s="128"/>
      <c r="C187" s="116"/>
      <c r="D187" s="118"/>
    </row>
    <row r="188" spans="1:4" ht="12.75">
      <c r="A188" s="127"/>
      <c r="B188" s="128"/>
      <c r="C188" s="116"/>
      <c r="D188" s="118"/>
    </row>
    <row r="189" spans="1:4" ht="12.75">
      <c r="A189" s="127"/>
      <c r="B189" s="128"/>
      <c r="C189" s="116"/>
      <c r="D189" s="118"/>
    </row>
    <row r="190" spans="1:4" ht="12.75">
      <c r="A190" s="127"/>
      <c r="B190" s="128"/>
      <c r="C190" s="116"/>
      <c r="D190" s="118"/>
    </row>
    <row r="191" spans="1:4" ht="12.75">
      <c r="A191" s="127"/>
      <c r="B191" s="128"/>
      <c r="C191" s="116"/>
      <c r="D191" s="118"/>
    </row>
    <row r="192" spans="1:4" ht="12.75">
      <c r="A192" s="127"/>
      <c r="B192" s="128"/>
      <c r="C192" s="116"/>
      <c r="D192" s="118"/>
    </row>
    <row r="193" spans="1:4" ht="12.75">
      <c r="A193" s="127"/>
      <c r="B193" s="128"/>
      <c r="C193" s="116"/>
      <c r="D193" s="118"/>
    </row>
    <row r="194" spans="1:4" ht="12.75">
      <c r="A194" s="127"/>
      <c r="B194" s="128"/>
      <c r="C194" s="116"/>
      <c r="D194" s="118"/>
    </row>
    <row r="195" spans="1:4" ht="12.75">
      <c r="A195" s="127"/>
      <c r="B195" s="128"/>
      <c r="C195" s="116"/>
      <c r="D195" s="118"/>
    </row>
    <row r="196" spans="1:4" ht="12.75">
      <c r="A196" s="127"/>
      <c r="B196" s="128"/>
      <c r="C196" s="116"/>
      <c r="D196" s="118"/>
    </row>
    <row r="197" spans="1:4" ht="12.75">
      <c r="A197" s="127"/>
      <c r="B197" s="128"/>
      <c r="C197" s="116"/>
      <c r="D197" s="118"/>
    </row>
    <row r="198" spans="1:4" ht="12.75">
      <c r="A198" s="127"/>
      <c r="B198" s="128"/>
      <c r="C198" s="116"/>
      <c r="D198" s="118"/>
    </row>
    <row r="199" spans="1:4" ht="12.75">
      <c r="A199" s="127"/>
      <c r="B199" s="128"/>
      <c r="C199" s="116"/>
      <c r="D199" s="118"/>
    </row>
    <row r="200" spans="1:4" ht="12.75">
      <c r="A200" s="127"/>
      <c r="B200" s="128"/>
      <c r="C200" s="116"/>
      <c r="D200" s="118"/>
    </row>
    <row r="201" spans="1:4" ht="12.75">
      <c r="A201" s="127"/>
      <c r="B201" s="128"/>
      <c r="C201" s="116"/>
      <c r="D201" s="118"/>
    </row>
    <row r="202" spans="1:4" ht="12.75">
      <c r="A202" s="127"/>
      <c r="B202" s="128"/>
      <c r="C202" s="116"/>
      <c r="D202" s="118"/>
    </row>
    <row r="203" spans="1:4" ht="12.75">
      <c r="A203" s="127"/>
      <c r="B203" s="128"/>
      <c r="C203" s="116"/>
      <c r="D203" s="118"/>
    </row>
    <row r="204" spans="1:4" ht="12.75">
      <c r="A204" s="127"/>
      <c r="B204" s="128"/>
      <c r="C204" s="116"/>
      <c r="D204" s="118"/>
    </row>
    <row r="205" spans="1:4" ht="12.75">
      <c r="A205" s="127"/>
      <c r="B205" s="128"/>
      <c r="C205" s="116"/>
      <c r="D205" s="118"/>
    </row>
    <row r="206" spans="1:4" ht="12.75">
      <c r="A206" s="127"/>
      <c r="B206" s="128"/>
      <c r="C206" s="116"/>
      <c r="D206" s="118"/>
    </row>
    <row r="207" spans="1:4" ht="12.75">
      <c r="A207" s="127"/>
      <c r="B207" s="128"/>
      <c r="C207" s="116"/>
      <c r="D207" s="118"/>
    </row>
    <row r="208" spans="1:4" ht="12.75">
      <c r="A208" s="127"/>
      <c r="B208" s="128"/>
      <c r="C208" s="116"/>
      <c r="D208" s="118"/>
    </row>
    <row r="209" spans="1:4" ht="12.75">
      <c r="A209" s="127"/>
      <c r="B209" s="128"/>
      <c r="C209" s="116"/>
      <c r="D209" s="118"/>
    </row>
    <row r="210" spans="1:4" ht="12.75">
      <c r="A210" s="127"/>
      <c r="B210" s="128"/>
      <c r="C210" s="116"/>
      <c r="D210" s="128"/>
    </row>
    <row r="211" spans="1:4" ht="12.75">
      <c r="A211" s="127"/>
      <c r="B211" s="128"/>
      <c r="C211" s="116"/>
      <c r="D211" s="128"/>
    </row>
    <row r="212" spans="1:4" ht="12.75">
      <c r="A212" s="127"/>
      <c r="B212" s="128"/>
      <c r="C212" s="116"/>
      <c r="D212" s="128"/>
    </row>
    <row r="213" spans="1:4" ht="12.75">
      <c r="A213" s="127"/>
      <c r="B213" s="128"/>
      <c r="C213" s="116"/>
      <c r="D213" s="128"/>
    </row>
    <row r="214" spans="1:4" ht="12.75">
      <c r="A214" s="127"/>
      <c r="B214" s="128"/>
      <c r="C214" s="116"/>
      <c r="D214" s="128"/>
    </row>
    <row r="215" spans="1:4" ht="12.75">
      <c r="A215" s="127"/>
      <c r="B215" s="128"/>
      <c r="C215" s="116"/>
      <c r="D215" s="128"/>
    </row>
    <row r="216" spans="1:4" ht="12.75">
      <c r="A216" s="127"/>
      <c r="B216" s="128"/>
      <c r="C216" s="116"/>
      <c r="D216" s="128"/>
    </row>
    <row r="217" spans="1:4" ht="12.75">
      <c r="A217" s="127"/>
      <c r="B217" s="128"/>
      <c r="C217" s="116"/>
      <c r="D217" s="128"/>
    </row>
    <row r="218" spans="1:4" ht="12.75">
      <c r="A218" s="127"/>
      <c r="B218" s="128"/>
      <c r="C218" s="116"/>
      <c r="D218" s="128"/>
    </row>
    <row r="219" spans="1:4" ht="12.75">
      <c r="A219" s="127"/>
      <c r="B219" s="128"/>
      <c r="C219" s="116"/>
      <c r="D219" s="128"/>
    </row>
    <row r="220" spans="1:4" ht="12.75">
      <c r="A220" s="127"/>
      <c r="B220" s="128"/>
      <c r="C220" s="116"/>
      <c r="D220" s="128"/>
    </row>
    <row r="221" spans="1:4" ht="12.75">
      <c r="A221" s="127"/>
      <c r="B221" s="128"/>
      <c r="C221" s="116"/>
      <c r="D221" s="128"/>
    </row>
    <row r="222" spans="1:4" ht="12.75">
      <c r="A222" s="127"/>
      <c r="B222" s="128"/>
      <c r="C222" s="116"/>
      <c r="D222" s="128"/>
    </row>
    <row r="223" spans="1:4" ht="12.75">
      <c r="A223" s="127"/>
      <c r="B223" s="128"/>
      <c r="C223" s="116"/>
      <c r="D223" s="128"/>
    </row>
    <row r="224" spans="1:4" ht="12.75">
      <c r="A224" s="127"/>
      <c r="B224" s="128"/>
      <c r="C224" s="116"/>
      <c r="D224" s="128"/>
    </row>
    <row r="225" spans="1:4" ht="12.75">
      <c r="A225" s="127"/>
      <c r="B225" s="128"/>
      <c r="C225" s="116"/>
      <c r="D225" s="128"/>
    </row>
    <row r="226" spans="1:4" ht="12.75">
      <c r="A226" s="127"/>
      <c r="B226" s="128"/>
      <c r="C226" s="116"/>
      <c r="D226" s="128"/>
    </row>
    <row r="227" spans="1:4" ht="12.75">
      <c r="A227" s="127"/>
      <c r="B227" s="128"/>
      <c r="C227" s="116"/>
      <c r="D227" s="128"/>
    </row>
    <row r="228" spans="1:4" ht="12.75">
      <c r="A228" s="127"/>
      <c r="B228" s="128"/>
      <c r="C228" s="116"/>
      <c r="D228" s="128"/>
    </row>
    <row r="229" spans="1:4" ht="12.75">
      <c r="A229" s="127"/>
      <c r="B229" s="128"/>
      <c r="C229" s="116"/>
      <c r="D229" s="128"/>
    </row>
    <row r="230" spans="1:4" ht="12.75">
      <c r="A230" s="127"/>
      <c r="B230" s="128"/>
      <c r="C230" s="116"/>
      <c r="D230" s="128"/>
    </row>
    <row r="231" spans="1:4" ht="12.75">
      <c r="A231" s="127"/>
      <c r="B231" s="128"/>
      <c r="C231" s="116"/>
      <c r="D231" s="128"/>
    </row>
    <row r="232" spans="1:4" ht="12.75">
      <c r="A232" s="127"/>
      <c r="B232" s="128"/>
      <c r="C232" s="116"/>
      <c r="D232" s="128"/>
    </row>
    <row r="233" spans="1:4" ht="12.75">
      <c r="A233" s="127"/>
      <c r="B233" s="128"/>
      <c r="C233" s="116"/>
      <c r="D233" s="128"/>
    </row>
    <row r="234" spans="1:4" ht="12.75">
      <c r="A234" s="127"/>
      <c r="B234" s="128"/>
      <c r="C234" s="116"/>
      <c r="D234" s="128"/>
    </row>
    <row r="235" spans="1:4" ht="12.75">
      <c r="A235" s="127"/>
      <c r="B235" s="128"/>
      <c r="C235" s="116"/>
      <c r="D235" s="128"/>
    </row>
    <row r="236" spans="1:4" ht="12.75">
      <c r="A236" s="127"/>
      <c r="B236" s="128"/>
      <c r="C236" s="116"/>
      <c r="D236" s="128"/>
    </row>
    <row r="237" spans="1:4" ht="12.75">
      <c r="A237" s="127"/>
      <c r="B237" s="128"/>
      <c r="C237" s="116"/>
      <c r="D237" s="128"/>
    </row>
    <row r="238" spans="1:4" ht="12.75">
      <c r="A238" s="127"/>
      <c r="B238" s="128"/>
      <c r="C238" s="116"/>
      <c r="D238" s="128"/>
    </row>
    <row r="239" spans="1:4" ht="12.75">
      <c r="A239" s="127"/>
      <c r="B239" s="128"/>
      <c r="C239" s="116"/>
      <c r="D239" s="128"/>
    </row>
    <row r="240" spans="1:4" ht="12.75">
      <c r="A240" s="127"/>
      <c r="B240" s="128"/>
      <c r="C240" s="116"/>
      <c r="D240" s="128"/>
    </row>
    <row r="241" spans="1:4" ht="12.75">
      <c r="A241" s="127"/>
      <c r="B241" s="128"/>
      <c r="C241" s="116"/>
      <c r="D241" s="128"/>
    </row>
    <row r="242" spans="1:4" ht="12.75">
      <c r="A242" s="127"/>
      <c r="B242" s="128"/>
      <c r="C242" s="116"/>
      <c r="D242" s="128"/>
    </row>
    <row r="243" spans="1:4" ht="12.75">
      <c r="A243" s="127"/>
      <c r="B243" s="128"/>
      <c r="C243" s="116"/>
      <c r="D243" s="128"/>
    </row>
    <row r="244" spans="1:4" ht="12.75">
      <c r="A244" s="127"/>
      <c r="B244" s="128"/>
      <c r="C244" s="116"/>
      <c r="D244" s="128"/>
    </row>
    <row r="245" spans="1:4" ht="12.75">
      <c r="A245" s="127"/>
      <c r="B245" s="128"/>
      <c r="C245" s="116"/>
      <c r="D245" s="128"/>
    </row>
    <row r="246" spans="1:4" ht="12.75">
      <c r="A246" s="127"/>
      <c r="B246" s="128"/>
      <c r="C246" s="116"/>
      <c r="D246" s="128"/>
    </row>
    <row r="247" spans="1:4" ht="12.75">
      <c r="A247" s="127"/>
      <c r="B247" s="128"/>
      <c r="C247" s="116"/>
      <c r="D247" s="128"/>
    </row>
    <row r="248" spans="1:4" ht="12.75">
      <c r="A248" s="127"/>
      <c r="B248" s="128"/>
      <c r="C248" s="116"/>
      <c r="D248" s="128"/>
    </row>
    <row r="249" spans="1:4" ht="12.75">
      <c r="A249" s="127"/>
      <c r="B249" s="128"/>
      <c r="C249" s="116"/>
      <c r="D249" s="128"/>
    </row>
    <row r="250" spans="1:4" ht="12.75">
      <c r="A250" s="127"/>
      <c r="B250" s="128"/>
      <c r="C250" s="116"/>
      <c r="D250" s="128"/>
    </row>
    <row r="251" spans="1:4" ht="12.75">
      <c r="A251" s="127"/>
      <c r="B251" s="128"/>
      <c r="C251" s="116"/>
      <c r="D251" s="128"/>
    </row>
    <row r="252" spans="1:4" ht="12.75">
      <c r="A252" s="127"/>
      <c r="B252" s="128"/>
      <c r="C252" s="116"/>
      <c r="D252" s="128"/>
    </row>
    <row r="253" spans="1:4" ht="12.75">
      <c r="A253" s="127"/>
      <c r="B253" s="128"/>
      <c r="C253" s="116"/>
      <c r="D253" s="128"/>
    </row>
    <row r="254" spans="1:4" ht="12.75">
      <c r="A254" s="127"/>
      <c r="B254" s="128"/>
      <c r="C254" s="116"/>
      <c r="D254" s="128"/>
    </row>
    <row r="255" spans="1:4" ht="12.75">
      <c r="A255" s="127"/>
      <c r="B255" s="128"/>
      <c r="C255" s="116"/>
      <c r="D255" s="128"/>
    </row>
    <row r="256" spans="1:4" ht="12.75">
      <c r="A256" s="127"/>
      <c r="B256" s="128"/>
      <c r="C256" s="116"/>
      <c r="D256" s="128"/>
    </row>
    <row r="257" spans="1:4" ht="12.75">
      <c r="A257" s="127"/>
      <c r="B257" s="128"/>
      <c r="C257" s="116"/>
      <c r="D257" s="128"/>
    </row>
    <row r="258" spans="1:4" ht="12.75">
      <c r="A258" s="127"/>
      <c r="B258" s="128"/>
      <c r="C258" s="116"/>
      <c r="D258" s="128"/>
    </row>
    <row r="259" spans="1:4" ht="12.75">
      <c r="A259" s="127"/>
      <c r="B259" s="128"/>
      <c r="C259" s="116"/>
      <c r="D259" s="128"/>
    </row>
    <row r="260" spans="1:4" ht="12.75">
      <c r="A260" s="127"/>
      <c r="B260" s="128"/>
      <c r="C260" s="116"/>
      <c r="D260" s="128"/>
    </row>
    <row r="261" spans="1:4" ht="12.75">
      <c r="A261" s="127"/>
      <c r="B261" s="128"/>
      <c r="C261" s="116"/>
      <c r="D261" s="128"/>
    </row>
    <row r="262" spans="1:4" ht="12.75">
      <c r="A262" s="127"/>
      <c r="B262" s="128"/>
      <c r="C262" s="116"/>
      <c r="D262" s="128"/>
    </row>
    <row r="263" spans="1:4" ht="12.75">
      <c r="A263" s="127"/>
      <c r="B263" s="128"/>
      <c r="C263" s="116"/>
      <c r="D263" s="128"/>
    </row>
    <row r="264" spans="1:4" ht="12.75">
      <c r="A264" s="127"/>
      <c r="B264" s="128"/>
      <c r="C264" s="116"/>
      <c r="D264" s="128"/>
    </row>
    <row r="265" spans="1:4" ht="12.75">
      <c r="A265" s="127"/>
      <c r="B265" s="128"/>
      <c r="C265" s="116"/>
      <c r="D265" s="128"/>
    </row>
    <row r="266" spans="1:4" ht="12.75">
      <c r="A266" s="127"/>
      <c r="B266" s="128"/>
      <c r="C266" s="116"/>
      <c r="D266" s="128"/>
    </row>
    <row r="267" spans="1:4" ht="12.75">
      <c r="A267" s="127"/>
      <c r="B267" s="128"/>
      <c r="C267" s="116"/>
      <c r="D267" s="128"/>
    </row>
    <row r="268" spans="1:4" ht="12.75">
      <c r="A268" s="127"/>
      <c r="B268" s="128"/>
      <c r="C268" s="116"/>
      <c r="D268" s="128"/>
    </row>
    <row r="269" spans="1:4" ht="12.75">
      <c r="A269" s="127"/>
      <c r="B269" s="128"/>
      <c r="C269" s="116"/>
      <c r="D269" s="128"/>
    </row>
    <row r="270" spans="1:4" ht="12.75">
      <c r="A270" s="127"/>
      <c r="B270" s="128"/>
      <c r="C270" s="116"/>
      <c r="D270" s="128"/>
    </row>
    <row r="271" spans="1:4" ht="12.75">
      <c r="A271" s="127"/>
      <c r="B271" s="128"/>
      <c r="C271" s="116"/>
      <c r="D271" s="128"/>
    </row>
    <row r="272" spans="1:4" ht="12.75">
      <c r="A272" s="127"/>
      <c r="B272" s="128"/>
      <c r="C272" s="116"/>
      <c r="D272" s="128"/>
    </row>
    <row r="273" spans="1:4" ht="12.75">
      <c r="A273" s="127"/>
      <c r="B273" s="128"/>
      <c r="C273" s="116"/>
      <c r="D273" s="128"/>
    </row>
    <row r="274" spans="1:4" ht="12.75">
      <c r="A274" s="127"/>
      <c r="B274" s="128"/>
      <c r="C274" s="116"/>
      <c r="D274" s="128"/>
    </row>
    <row r="275" spans="1:4" ht="12.75">
      <c r="A275" s="127"/>
      <c r="B275" s="128"/>
      <c r="C275" s="116"/>
      <c r="D275" s="128"/>
    </row>
    <row r="276" spans="1:4" ht="12.75">
      <c r="A276" s="127"/>
      <c r="B276" s="128"/>
      <c r="C276" s="116"/>
      <c r="D276" s="128"/>
    </row>
    <row r="277" spans="1:4" ht="12.75">
      <c r="A277" s="127"/>
      <c r="B277" s="128"/>
      <c r="C277" s="116"/>
      <c r="D277" s="128"/>
    </row>
    <row r="278" spans="1:4" ht="12.75">
      <c r="A278" s="127"/>
      <c r="B278" s="128"/>
      <c r="C278" s="116"/>
      <c r="D278" s="128"/>
    </row>
    <row r="279" spans="1:4" ht="12.75">
      <c r="A279" s="127"/>
      <c r="B279" s="128"/>
      <c r="C279" s="116"/>
      <c r="D279" s="128"/>
    </row>
    <row r="280" spans="1:4" ht="12.75">
      <c r="A280" s="127"/>
      <c r="B280" s="128"/>
      <c r="C280" s="116"/>
      <c r="D280" s="128"/>
    </row>
    <row r="281" spans="1:4" ht="12.75">
      <c r="A281" s="127"/>
      <c r="B281" s="128"/>
      <c r="C281" s="116"/>
      <c r="D281" s="128"/>
    </row>
    <row r="282" spans="1:4" ht="12.75">
      <c r="A282" s="127"/>
      <c r="B282" s="128"/>
      <c r="C282" s="116"/>
      <c r="D282" s="128"/>
    </row>
    <row r="283" spans="1:4" ht="12.75">
      <c r="A283" s="127"/>
      <c r="B283" s="128"/>
      <c r="C283" s="116"/>
      <c r="D283" s="128"/>
    </row>
    <row r="284" spans="1:4" ht="12.75">
      <c r="A284" s="127"/>
      <c r="B284" s="128"/>
      <c r="C284" s="116"/>
      <c r="D284" s="128"/>
    </row>
    <row r="285" spans="1:4" ht="12.75">
      <c r="A285" s="127"/>
      <c r="B285" s="128"/>
      <c r="C285" s="116"/>
      <c r="D285" s="128"/>
    </row>
    <row r="286" spans="1:4" ht="12.75">
      <c r="A286" s="127"/>
      <c r="B286" s="128"/>
      <c r="C286" s="116"/>
      <c r="D286" s="128"/>
    </row>
    <row r="287" spans="1:4" ht="12.75">
      <c r="A287" s="127"/>
      <c r="B287" s="128"/>
      <c r="C287" s="116"/>
      <c r="D287" s="128"/>
    </row>
    <row r="288" spans="1:4" ht="12.75">
      <c r="A288" s="127"/>
      <c r="B288" s="128"/>
      <c r="C288" s="116"/>
      <c r="D288" s="128"/>
    </row>
    <row r="289" spans="1:4" ht="12.75">
      <c r="A289" s="127"/>
      <c r="B289" s="128"/>
      <c r="C289" s="116"/>
      <c r="D289" s="128"/>
    </row>
    <row r="290" spans="1:4" ht="12.75">
      <c r="A290" s="127"/>
      <c r="B290" s="128"/>
      <c r="C290" s="116"/>
      <c r="D290" s="128"/>
    </row>
    <row r="291" spans="1:4" ht="12.75">
      <c r="A291" s="127"/>
      <c r="B291" s="128"/>
      <c r="C291" s="127"/>
      <c r="D291" s="128"/>
    </row>
    <row r="292" spans="1:4" ht="12.75">
      <c r="A292" s="127"/>
      <c r="B292" s="128"/>
      <c r="C292" s="127"/>
      <c r="D292" s="128"/>
    </row>
    <row r="293" spans="1:4" ht="12.75">
      <c r="A293" s="127"/>
      <c r="B293" s="128"/>
      <c r="C293" s="127"/>
      <c r="D293" s="128"/>
    </row>
    <row r="294" spans="1:4" ht="12.75">
      <c r="A294" s="127"/>
      <c r="B294" s="128"/>
      <c r="C294" s="127"/>
      <c r="D294" s="128"/>
    </row>
    <row r="295" spans="1:4" ht="12.75">
      <c r="A295" s="127"/>
      <c r="B295" s="128"/>
      <c r="C295" s="127"/>
      <c r="D295" s="128"/>
    </row>
    <row r="296" spans="1:4" ht="12.75">
      <c r="A296" s="127"/>
      <c r="B296" s="128"/>
      <c r="C296" s="127"/>
      <c r="D296" s="128"/>
    </row>
    <row r="297" spans="1:4" ht="12.75">
      <c r="A297" s="127"/>
      <c r="B297" s="128"/>
      <c r="C297" s="127"/>
      <c r="D297" s="128"/>
    </row>
    <row r="298" spans="1:4" ht="12.75">
      <c r="A298" s="127"/>
      <c r="B298" s="128"/>
      <c r="C298" s="127"/>
      <c r="D298" s="128"/>
    </row>
    <row r="299" spans="1:4" ht="12.75">
      <c r="A299" s="127"/>
      <c r="B299" s="128"/>
      <c r="C299" s="127"/>
      <c r="D299" s="128"/>
    </row>
    <row r="300" spans="1:4" ht="12.75">
      <c r="A300" s="127"/>
      <c r="B300" s="128"/>
      <c r="C300" s="127"/>
      <c r="D300" s="128"/>
    </row>
    <row r="301" spans="1:4" ht="12.75">
      <c r="A301" s="127"/>
      <c r="B301" s="128"/>
      <c r="C301" s="127"/>
      <c r="D301" s="128"/>
    </row>
    <row r="302" spans="1:4" ht="12.75">
      <c r="A302" s="127"/>
      <c r="B302" s="128"/>
      <c r="C302" s="127"/>
      <c r="D302" s="128"/>
    </row>
    <row r="303" spans="1:4" ht="12.75">
      <c r="A303" s="127"/>
      <c r="B303" s="128"/>
      <c r="C303" s="127"/>
      <c r="D303" s="128"/>
    </row>
    <row r="304" spans="1:4" ht="12.75">
      <c r="A304" s="127"/>
      <c r="B304" s="128"/>
      <c r="C304" s="127"/>
      <c r="D304" s="128"/>
    </row>
    <row r="305" spans="1:4" ht="12.75">
      <c r="A305" s="127"/>
      <c r="B305" s="128"/>
      <c r="C305" s="127"/>
      <c r="D305" s="128"/>
    </row>
    <row r="306" spans="1:4" ht="12.75">
      <c r="A306" s="127"/>
      <c r="B306" s="128"/>
      <c r="C306" s="127"/>
      <c r="D306" s="128"/>
    </row>
    <row r="307" spans="1:4" ht="12.75">
      <c r="A307" s="127"/>
      <c r="B307" s="128"/>
      <c r="C307" s="127"/>
      <c r="D307" s="128"/>
    </row>
    <row r="308" spans="1:4" ht="12.75">
      <c r="A308" s="127"/>
      <c r="B308" s="128"/>
      <c r="C308" s="127"/>
      <c r="D308" s="128"/>
    </row>
    <row r="309" spans="1:4" ht="12.75">
      <c r="A309" s="127"/>
      <c r="B309" s="128"/>
      <c r="C309" s="127"/>
      <c r="D309" s="128"/>
    </row>
    <row r="310" spans="1:4" ht="12.75">
      <c r="A310" s="127"/>
      <c r="B310" s="128"/>
      <c r="C310" s="127"/>
      <c r="D310" s="128"/>
    </row>
    <row r="311" spans="1:4" ht="12.75">
      <c r="A311" s="127"/>
      <c r="B311" s="128"/>
      <c r="C311" s="127"/>
      <c r="D311" s="128"/>
    </row>
    <row r="312" spans="1:4" ht="12.75">
      <c r="A312" s="127"/>
      <c r="B312" s="128"/>
      <c r="C312" s="127"/>
      <c r="D312" s="128"/>
    </row>
    <row r="313" spans="1:4" ht="12.75">
      <c r="A313" s="127"/>
      <c r="B313" s="128"/>
      <c r="C313" s="127"/>
      <c r="D313" s="128"/>
    </row>
    <row r="314" spans="1:4" ht="12.75">
      <c r="A314" s="127"/>
      <c r="B314" s="128"/>
      <c r="C314" s="127"/>
      <c r="D314" s="128"/>
    </row>
    <row r="315" spans="1:4" ht="12.75">
      <c r="A315" s="127"/>
      <c r="B315" s="128"/>
      <c r="C315" s="127"/>
      <c r="D315" s="128"/>
    </row>
    <row r="316" spans="1:4" ht="12.75">
      <c r="A316" s="127"/>
      <c r="B316" s="128"/>
      <c r="C316" s="127"/>
      <c r="D316" s="128"/>
    </row>
    <row r="317" spans="1:4" ht="12.75">
      <c r="A317" s="127"/>
      <c r="B317" s="128"/>
      <c r="C317" s="127"/>
      <c r="D317" s="128"/>
    </row>
    <row r="318" spans="1:4" ht="12.75">
      <c r="A318" s="127"/>
      <c r="B318" s="128"/>
      <c r="C318" s="127"/>
      <c r="D318" s="128"/>
    </row>
    <row r="319" spans="1:4" ht="12.75">
      <c r="A319" s="127"/>
      <c r="B319" s="128"/>
      <c r="C319" s="127"/>
      <c r="D319" s="128"/>
    </row>
    <row r="320" spans="1:4" ht="12.75">
      <c r="A320" s="127"/>
      <c r="B320" s="128"/>
      <c r="C320" s="127"/>
      <c r="D320" s="128"/>
    </row>
    <row r="321" spans="1:4" ht="12.75">
      <c r="A321" s="127"/>
      <c r="B321" s="128"/>
      <c r="C321" s="127"/>
      <c r="D321" s="128"/>
    </row>
    <row r="322" spans="1:4" ht="12.75">
      <c r="A322" s="127"/>
      <c r="B322" s="128"/>
      <c r="C322" s="127"/>
      <c r="D322" s="128"/>
    </row>
    <row r="323" spans="1:4" ht="12.75">
      <c r="A323" s="127"/>
      <c r="B323" s="128"/>
      <c r="C323" s="127"/>
      <c r="D323" s="128"/>
    </row>
    <row r="324" spans="1:4" ht="12.75">
      <c r="A324" s="127"/>
      <c r="B324" s="128"/>
      <c r="C324" s="127"/>
      <c r="D324" s="128"/>
    </row>
    <row r="325" spans="1:4" ht="12.75">
      <c r="A325" s="127"/>
      <c r="B325" s="128"/>
      <c r="C325" s="127"/>
      <c r="D325" s="128"/>
    </row>
    <row r="326" spans="1:4" ht="12.75">
      <c r="A326" s="127"/>
      <c r="B326" s="128"/>
      <c r="C326" s="127"/>
      <c r="D326" s="128"/>
    </row>
    <row r="327" spans="1:4" ht="12.75">
      <c r="A327" s="127"/>
      <c r="B327" s="128"/>
      <c r="C327" s="127"/>
      <c r="D327" s="128"/>
    </row>
    <row r="328" spans="1:4" ht="12.75">
      <c r="A328" s="127"/>
      <c r="B328" s="128"/>
      <c r="C328" s="127"/>
      <c r="D328" s="128"/>
    </row>
    <row r="329" spans="1:4" ht="12.75">
      <c r="A329" s="127"/>
      <c r="B329" s="128"/>
      <c r="C329" s="127"/>
      <c r="D329" s="128"/>
    </row>
    <row r="330" spans="1:4" ht="12.75">
      <c r="A330" s="127"/>
      <c r="B330" s="128"/>
      <c r="C330" s="127"/>
      <c r="D330" s="128"/>
    </row>
    <row r="331" spans="1:4" ht="12.75">
      <c r="A331" s="127"/>
      <c r="B331" s="128"/>
      <c r="C331" s="127"/>
      <c r="D331" s="128"/>
    </row>
    <row r="332" spans="1:4" ht="12.75">
      <c r="A332" s="127"/>
      <c r="B332" s="128"/>
      <c r="C332" s="127"/>
      <c r="D332" s="128"/>
    </row>
    <row r="333" spans="1:4" ht="12.75">
      <c r="A333" s="127"/>
      <c r="B333" s="128"/>
      <c r="C333" s="127"/>
      <c r="D333" s="128"/>
    </row>
    <row r="334" spans="1:4" ht="12.75">
      <c r="A334" s="127"/>
      <c r="B334" s="128"/>
      <c r="C334" s="127"/>
      <c r="D334" s="128"/>
    </row>
    <row r="335" spans="1:4" ht="12.75">
      <c r="A335" s="127"/>
      <c r="B335" s="128"/>
      <c r="C335" s="127"/>
      <c r="D335" s="128"/>
    </row>
    <row r="336" spans="1:4" ht="12.75">
      <c r="A336" s="127"/>
      <c r="B336" s="128"/>
      <c r="C336" s="127"/>
      <c r="D336" s="128"/>
    </row>
    <row r="337" spans="1:4" ht="12.75">
      <c r="A337" s="127"/>
      <c r="B337" s="128"/>
      <c r="C337" s="127"/>
      <c r="D337" s="128"/>
    </row>
    <row r="338" spans="1:4" ht="12.75">
      <c r="A338" s="127"/>
      <c r="B338" s="128"/>
      <c r="C338" s="127"/>
      <c r="D338" s="128"/>
    </row>
    <row r="339" spans="1:4" ht="12.75">
      <c r="A339" s="127"/>
      <c r="B339" s="128"/>
      <c r="C339" s="127"/>
      <c r="D339" s="128"/>
    </row>
    <row r="340" spans="1:4" ht="12.75">
      <c r="A340" s="127"/>
      <c r="B340" s="128"/>
      <c r="C340" s="127"/>
      <c r="D340" s="128"/>
    </row>
    <row r="341" spans="1:4" ht="12.75">
      <c r="A341" s="127"/>
      <c r="B341" s="128"/>
      <c r="C341" s="127"/>
      <c r="D341" s="128"/>
    </row>
    <row r="342" spans="1:4" ht="12.75">
      <c r="A342" s="127"/>
      <c r="B342" s="128"/>
      <c r="C342" s="127"/>
      <c r="D342" s="128"/>
    </row>
    <row r="343" spans="1:4" ht="12.75">
      <c r="A343" s="127"/>
      <c r="B343" s="128"/>
      <c r="C343" s="127"/>
      <c r="D343" s="128"/>
    </row>
    <row r="344" spans="1:4" ht="12.75">
      <c r="A344" s="127"/>
      <c r="B344" s="128"/>
      <c r="C344" s="127"/>
      <c r="D344" s="128"/>
    </row>
    <row r="345" spans="1:4" ht="12.75">
      <c r="A345" s="127"/>
      <c r="B345" s="128"/>
      <c r="C345" s="127"/>
      <c r="D345" s="128"/>
    </row>
    <row r="346" spans="1:4" ht="12.75">
      <c r="A346" s="127"/>
      <c r="B346" s="128"/>
      <c r="C346" s="127"/>
      <c r="D346" s="128"/>
    </row>
    <row r="347" spans="1:4" ht="12.75">
      <c r="A347" s="127"/>
      <c r="B347" s="128"/>
      <c r="C347" s="127"/>
      <c r="D347" s="128"/>
    </row>
    <row r="348" spans="1:4" ht="12.75">
      <c r="A348" s="127"/>
      <c r="B348" s="128"/>
      <c r="C348" s="127"/>
      <c r="D348" s="128"/>
    </row>
    <row r="349" spans="1:4" ht="12.75">
      <c r="A349" s="127"/>
      <c r="B349" s="128"/>
      <c r="C349" s="127"/>
      <c r="D349" s="128"/>
    </row>
    <row r="350" spans="1:4" ht="12.75">
      <c r="A350" s="127"/>
      <c r="B350" s="128"/>
      <c r="C350" s="127"/>
      <c r="D350" s="128"/>
    </row>
    <row r="351" spans="1:4" ht="12.75">
      <c r="A351" s="127"/>
      <c r="B351" s="128"/>
      <c r="C351" s="127"/>
      <c r="D351" s="128"/>
    </row>
    <row r="352" spans="1:4" ht="12.75">
      <c r="A352" s="127"/>
      <c r="B352" s="128"/>
      <c r="C352" s="127"/>
      <c r="D352" s="128"/>
    </row>
    <row r="353" spans="1:4" ht="12.75">
      <c r="A353" s="127"/>
      <c r="B353" s="128"/>
      <c r="C353" s="127"/>
      <c r="D353" s="128"/>
    </row>
    <row r="354" spans="1:4" ht="12.75">
      <c r="A354" s="127"/>
      <c r="B354" s="128"/>
      <c r="C354" s="127"/>
      <c r="D354" s="128"/>
    </row>
    <row r="355" spans="1:4" ht="12.75">
      <c r="A355" s="127"/>
      <c r="B355" s="128"/>
      <c r="C355" s="127"/>
      <c r="D355" s="128"/>
    </row>
    <row r="356" spans="1:4" ht="12.75">
      <c r="A356" s="127"/>
      <c r="B356" s="128"/>
      <c r="C356" s="127"/>
      <c r="D356" s="128"/>
    </row>
    <row r="357" spans="1:4" ht="12.75">
      <c r="A357" s="127"/>
      <c r="B357" s="128"/>
      <c r="C357" s="127"/>
      <c r="D357" s="128"/>
    </row>
    <row r="358" spans="1:4" ht="12.75">
      <c r="A358" s="127"/>
      <c r="B358" s="128"/>
      <c r="C358" s="127"/>
      <c r="D358" s="128"/>
    </row>
    <row r="359" spans="1:4" ht="12.75">
      <c r="A359" s="127"/>
      <c r="B359" s="128"/>
      <c r="C359" s="127"/>
      <c r="D359" s="128"/>
    </row>
    <row r="360" spans="1:4" ht="12.75">
      <c r="A360" s="127"/>
      <c r="B360" s="128"/>
      <c r="C360" s="127"/>
      <c r="D360" s="128"/>
    </row>
    <row r="361" spans="1:4" ht="12.75">
      <c r="A361" s="127"/>
      <c r="B361" s="128"/>
      <c r="C361" s="127"/>
      <c r="D361" s="128"/>
    </row>
    <row r="362" spans="1:4" ht="12.75">
      <c r="A362" s="127"/>
      <c r="B362" s="128"/>
      <c r="C362" s="127"/>
      <c r="D362" s="128"/>
    </row>
    <row r="363" spans="1:4" ht="12.75">
      <c r="A363" s="127"/>
      <c r="B363" s="128"/>
      <c r="C363" s="127"/>
      <c r="D363" s="128"/>
    </row>
    <row r="364" spans="1:4" ht="12.75">
      <c r="A364" s="127"/>
      <c r="B364" s="128"/>
      <c r="C364" s="127"/>
      <c r="D364" s="128"/>
    </row>
    <row r="365" spans="1:4" ht="12.75">
      <c r="A365" s="127"/>
      <c r="B365" s="128"/>
      <c r="C365" s="127"/>
      <c r="D365" s="128"/>
    </row>
    <row r="366" spans="1:4" ht="12.75">
      <c r="A366" s="127"/>
      <c r="B366" s="128"/>
      <c r="C366" s="127"/>
      <c r="D366" s="128"/>
    </row>
    <row r="367" spans="1:4" ht="12.75">
      <c r="A367" s="127"/>
      <c r="B367" s="128"/>
      <c r="C367" s="127"/>
      <c r="D367" s="128"/>
    </row>
    <row r="368" spans="1:4" ht="12.75">
      <c r="A368" s="127"/>
      <c r="B368" s="128"/>
      <c r="C368" s="127"/>
      <c r="D368" s="128"/>
    </row>
    <row r="369" spans="1:4" ht="12.75">
      <c r="A369" s="127"/>
      <c r="B369" s="128"/>
      <c r="C369" s="127"/>
      <c r="D369" s="128"/>
    </row>
    <row r="370" spans="1:4" ht="12.75">
      <c r="A370" s="127"/>
      <c r="B370" s="128"/>
      <c r="C370" s="127"/>
      <c r="D370" s="128"/>
    </row>
    <row r="371" spans="1:4" ht="12.75">
      <c r="A371" s="127"/>
      <c r="B371" s="128"/>
      <c r="C371" s="127"/>
      <c r="D371" s="128"/>
    </row>
    <row r="372" spans="1:4" ht="12.75">
      <c r="A372" s="127"/>
      <c r="B372" s="128"/>
      <c r="C372" s="127"/>
      <c r="D372" s="128"/>
    </row>
    <row r="373" spans="1:4" ht="12.75">
      <c r="A373" s="127"/>
      <c r="B373" s="128"/>
      <c r="C373" s="127"/>
      <c r="D373" s="128"/>
    </row>
    <row r="374" spans="1:4" ht="12.75">
      <c r="A374" s="127"/>
      <c r="B374" s="128"/>
      <c r="C374" s="127"/>
      <c r="D374" s="128"/>
    </row>
    <row r="375" spans="1:4" ht="12.75">
      <c r="A375" s="127"/>
      <c r="B375" s="128"/>
      <c r="C375" s="127"/>
      <c r="D375" s="128"/>
    </row>
    <row r="376" spans="1:4" ht="12.75">
      <c r="A376" s="127"/>
      <c r="B376" s="128"/>
      <c r="C376" s="127"/>
      <c r="D376" s="128"/>
    </row>
    <row r="377" spans="1:4" ht="12.75">
      <c r="A377" s="127"/>
      <c r="B377" s="128"/>
      <c r="C377" s="127"/>
      <c r="D377" s="128"/>
    </row>
    <row r="378" spans="1:4" ht="12.75">
      <c r="A378" s="127"/>
      <c r="B378" s="128"/>
      <c r="C378" s="127"/>
      <c r="D378" s="128"/>
    </row>
    <row r="379" spans="1:4" ht="12.75">
      <c r="A379" s="127"/>
      <c r="B379" s="128"/>
      <c r="C379" s="127"/>
      <c r="D379" s="128"/>
    </row>
    <row r="380" spans="1:4" ht="12.75">
      <c r="A380" s="127"/>
      <c r="B380" s="128"/>
      <c r="C380" s="127"/>
      <c r="D380" s="128"/>
    </row>
    <row r="381" spans="1:4" ht="12.75">
      <c r="A381" s="127"/>
      <c r="B381" s="128"/>
      <c r="C381" s="127"/>
      <c r="D381" s="128"/>
    </row>
    <row r="382" spans="1:4" ht="12.75">
      <c r="A382" s="127"/>
      <c r="B382" s="128"/>
      <c r="C382" s="127"/>
      <c r="D382" s="128"/>
    </row>
    <row r="383" spans="1:4" ht="12.75">
      <c r="A383" s="127"/>
      <c r="B383" s="128"/>
      <c r="C383" s="127"/>
      <c r="D383" s="128"/>
    </row>
    <row r="384" spans="1:4" ht="12.75">
      <c r="A384" s="127"/>
      <c r="B384" s="128"/>
      <c r="C384" s="127"/>
      <c r="D384" s="128"/>
    </row>
    <row r="385" spans="1:4" ht="12.75">
      <c r="A385" s="127"/>
      <c r="B385" s="128"/>
      <c r="C385" s="127"/>
      <c r="D385" s="128"/>
    </row>
    <row r="386" spans="1:4" ht="12.75">
      <c r="A386" s="127"/>
      <c r="B386" s="128"/>
      <c r="C386" s="127"/>
      <c r="D386" s="128"/>
    </row>
    <row r="387" spans="1:4" ht="12.75">
      <c r="A387" s="127"/>
      <c r="B387" s="128"/>
      <c r="C387" s="127"/>
      <c r="D387" s="128"/>
    </row>
    <row r="388" spans="1:4" ht="12.75">
      <c r="A388" s="127"/>
      <c r="B388" s="128"/>
      <c r="C388" s="127"/>
      <c r="D388" s="128"/>
    </row>
    <row r="389" spans="1:4" ht="12.75">
      <c r="A389" s="127"/>
      <c r="B389" s="128"/>
      <c r="C389" s="127"/>
      <c r="D389" s="128"/>
    </row>
    <row r="390" spans="1:4" ht="12.75">
      <c r="A390" s="127"/>
      <c r="B390" s="128"/>
      <c r="C390" s="127"/>
      <c r="D390" s="128"/>
    </row>
    <row r="391" spans="1:4" ht="12.75">
      <c r="A391" s="127"/>
      <c r="B391" s="128"/>
      <c r="C391" s="127"/>
      <c r="D391" s="128"/>
    </row>
    <row r="392" spans="1:4" ht="12.75">
      <c r="A392" s="127"/>
      <c r="B392" s="128"/>
      <c r="C392" s="127"/>
      <c r="D392" s="128"/>
    </row>
    <row r="393" spans="1:4" ht="12.75">
      <c r="A393" s="127"/>
      <c r="B393" s="128"/>
      <c r="C393" s="127"/>
      <c r="D393" s="128"/>
    </row>
    <row r="394" spans="1:4" ht="12.75">
      <c r="A394" s="127"/>
      <c r="B394" s="128"/>
      <c r="C394" s="127"/>
      <c r="D394" s="128"/>
    </row>
    <row r="395" spans="1:4" ht="12.75">
      <c r="A395" s="127"/>
      <c r="B395" s="128"/>
      <c r="C395" s="127"/>
      <c r="D395" s="128"/>
    </row>
    <row r="396" spans="1:4" ht="12.75">
      <c r="A396" s="127"/>
      <c r="B396" s="128"/>
      <c r="C396" s="127"/>
      <c r="D396" s="128"/>
    </row>
    <row r="397" spans="1:4" ht="12.75">
      <c r="A397" s="127"/>
      <c r="B397" s="128"/>
      <c r="C397" s="127"/>
      <c r="D397" s="128"/>
    </row>
    <row r="398" spans="1:4" ht="12.75">
      <c r="A398" s="127"/>
      <c r="B398" s="128"/>
      <c r="C398" s="127"/>
      <c r="D398" s="128"/>
    </row>
    <row r="399" spans="1:4" ht="12.75">
      <c r="A399" s="127"/>
      <c r="B399" s="128"/>
      <c r="C399" s="127"/>
      <c r="D399" s="128"/>
    </row>
    <row r="400" spans="1:4" ht="12.75">
      <c r="A400" s="127"/>
      <c r="B400" s="128"/>
      <c r="C400" s="127"/>
      <c r="D400" s="128"/>
    </row>
    <row r="401" spans="1:4" ht="12.75">
      <c r="A401" s="127"/>
      <c r="B401" s="128"/>
      <c r="C401" s="127"/>
      <c r="D401" s="128"/>
    </row>
    <row r="402" spans="1:4" ht="12.75">
      <c r="A402" s="127"/>
      <c r="B402" s="128"/>
      <c r="C402" s="127"/>
      <c r="D402" s="128"/>
    </row>
    <row r="403" spans="1:4" ht="12.75">
      <c r="A403" s="127"/>
      <c r="B403" s="128"/>
      <c r="C403" s="127"/>
      <c r="D403" s="128"/>
    </row>
    <row r="404" spans="1:4" ht="12.75">
      <c r="A404" s="127"/>
      <c r="B404" s="128"/>
      <c r="C404" s="127"/>
      <c r="D404" s="128"/>
    </row>
    <row r="405" spans="1:4" ht="12.75">
      <c r="A405" s="127"/>
      <c r="B405" s="128"/>
      <c r="C405" s="127"/>
      <c r="D405" s="128"/>
    </row>
    <row r="406" spans="1:4" ht="12.75">
      <c r="A406" s="127"/>
      <c r="B406" s="128"/>
      <c r="C406" s="127"/>
      <c r="D406" s="128"/>
    </row>
    <row r="407" spans="1:4" ht="12.75">
      <c r="A407" s="127"/>
      <c r="B407" s="128"/>
      <c r="C407" s="127"/>
      <c r="D407" s="128"/>
    </row>
    <row r="408" spans="1:4" ht="12.75">
      <c r="A408" s="127"/>
      <c r="B408" s="128"/>
      <c r="C408" s="127"/>
      <c r="D408" s="128"/>
    </row>
    <row r="409" spans="1:4" ht="12.75">
      <c r="A409" s="127"/>
      <c r="B409" s="128"/>
      <c r="C409" s="127"/>
      <c r="D409" s="128"/>
    </row>
    <row r="410" spans="1:4" ht="12.75">
      <c r="A410" s="127"/>
      <c r="B410" s="128"/>
      <c r="C410" s="127"/>
      <c r="D410" s="128"/>
    </row>
    <row r="411" spans="1:4" ht="12.75">
      <c r="A411" s="127"/>
      <c r="B411" s="128"/>
      <c r="C411" s="127"/>
      <c r="D411" s="128"/>
    </row>
    <row r="412" spans="1:4" ht="12.75">
      <c r="A412" s="127"/>
      <c r="B412" s="128"/>
      <c r="C412" s="127"/>
      <c r="D412" s="128"/>
    </row>
    <row r="413" spans="1:4" ht="12.75">
      <c r="A413" s="127"/>
      <c r="B413" s="128"/>
      <c r="C413" s="127"/>
      <c r="D413" s="128"/>
    </row>
    <row r="414" spans="1:4" ht="12.75">
      <c r="A414" s="127"/>
      <c r="B414" s="128"/>
      <c r="C414" s="127"/>
      <c r="D414" s="128"/>
    </row>
    <row r="415" spans="1:4" ht="12.75">
      <c r="A415" s="127"/>
      <c r="B415" s="128"/>
      <c r="C415" s="127"/>
      <c r="D415" s="128"/>
    </row>
    <row r="416" spans="1:4" ht="12.75">
      <c r="A416" s="127"/>
      <c r="B416" s="128"/>
      <c r="C416" s="127"/>
      <c r="D416" s="128"/>
    </row>
    <row r="417" spans="1:4" ht="12.75">
      <c r="A417" s="127"/>
      <c r="B417" s="128"/>
      <c r="C417" s="127"/>
      <c r="D417" s="128"/>
    </row>
    <row r="418" spans="1:4" ht="12.75">
      <c r="A418" s="127"/>
      <c r="B418" s="128"/>
      <c r="C418" s="127"/>
      <c r="D418" s="128"/>
    </row>
    <row r="419" spans="1:4" ht="12.75">
      <c r="A419" s="127"/>
      <c r="B419" s="128"/>
      <c r="C419" s="127"/>
      <c r="D419" s="128"/>
    </row>
    <row r="420" spans="1:4" ht="12.75">
      <c r="A420" s="127"/>
      <c r="B420" s="128"/>
      <c r="C420" s="127"/>
      <c r="D420" s="128"/>
    </row>
    <row r="421" spans="1:4" ht="12.75">
      <c r="A421" s="127"/>
      <c r="B421" s="128"/>
      <c r="C421" s="127"/>
      <c r="D421" s="128"/>
    </row>
    <row r="422" spans="1:4" ht="12.75">
      <c r="A422" s="127"/>
      <c r="B422" s="128"/>
      <c r="C422" s="127"/>
      <c r="D422" s="128"/>
    </row>
    <row r="423" spans="1:4" ht="12.75">
      <c r="A423" s="127"/>
      <c r="B423" s="128"/>
      <c r="C423" s="127"/>
      <c r="D423" s="128"/>
    </row>
    <row r="424" spans="1:4" ht="12.75">
      <c r="A424" s="127"/>
      <c r="B424" s="128"/>
      <c r="C424" s="127"/>
      <c r="D424" s="128"/>
    </row>
    <row r="425" spans="1:4" ht="12.75">
      <c r="A425" s="127"/>
      <c r="B425" s="128"/>
      <c r="C425" s="127"/>
      <c r="D425" s="128"/>
    </row>
    <row r="426" spans="1:4" ht="12.75">
      <c r="A426" s="127"/>
      <c r="B426" s="128"/>
      <c r="C426" s="127"/>
      <c r="D426" s="128"/>
    </row>
    <row r="427" spans="1:4" ht="12.75">
      <c r="A427" s="127"/>
      <c r="B427" s="128"/>
      <c r="C427" s="127"/>
      <c r="D427" s="128"/>
    </row>
    <row r="428" spans="1:4" ht="12.75">
      <c r="A428" s="127"/>
      <c r="B428" s="128"/>
      <c r="C428" s="127"/>
      <c r="D428" s="128"/>
    </row>
    <row r="429" spans="1:4" ht="12.75">
      <c r="A429" s="127"/>
      <c r="B429" s="128"/>
      <c r="C429" s="127"/>
      <c r="D429" s="128"/>
    </row>
    <row r="430" spans="1:4" ht="12.75">
      <c r="A430" s="127"/>
      <c r="B430" s="128"/>
      <c r="C430" s="127"/>
      <c r="D430" s="128"/>
    </row>
    <row r="431" spans="1:4" ht="12.75">
      <c r="A431" s="127"/>
      <c r="B431" s="128"/>
      <c r="C431" s="127"/>
      <c r="D431" s="128"/>
    </row>
    <row r="432" spans="1:4" ht="12.75">
      <c r="A432" s="127"/>
      <c r="B432" s="128"/>
      <c r="C432" s="127"/>
      <c r="D432" s="128"/>
    </row>
    <row r="433" spans="1:4" ht="12.75">
      <c r="A433" s="127"/>
      <c r="B433" s="128"/>
      <c r="C433" s="127"/>
      <c r="D433" s="128"/>
    </row>
    <row r="434" spans="1:4" ht="12.75">
      <c r="A434" s="127"/>
      <c r="B434" s="128"/>
      <c r="C434" s="127"/>
      <c r="D434" s="128"/>
    </row>
    <row r="435" spans="1:4" ht="12.75">
      <c r="A435" s="127"/>
      <c r="B435" s="128"/>
      <c r="C435" s="127"/>
      <c r="D435" s="128"/>
    </row>
    <row r="436" spans="1:4" ht="12.75">
      <c r="A436" s="127"/>
      <c r="B436" s="128"/>
      <c r="C436" s="127"/>
      <c r="D436" s="128"/>
    </row>
    <row r="437" spans="1:4" ht="12.75">
      <c r="A437" s="127"/>
      <c r="B437" s="128"/>
      <c r="C437" s="127"/>
      <c r="D437" s="128"/>
    </row>
    <row r="438" spans="1:4" ht="12.75">
      <c r="A438" s="127"/>
      <c r="B438" s="128"/>
      <c r="C438" s="127"/>
      <c r="D438" s="128"/>
    </row>
    <row r="439" spans="1:4" ht="12.75">
      <c r="A439" s="127"/>
      <c r="B439" s="128"/>
      <c r="C439" s="127"/>
      <c r="D439" s="128"/>
    </row>
    <row r="440" spans="1:4" ht="12.75">
      <c r="A440" s="127"/>
      <c r="B440" s="128"/>
      <c r="C440" s="127"/>
      <c r="D440" s="128"/>
    </row>
    <row r="441" spans="1:4" ht="12.75">
      <c r="A441" s="127"/>
      <c r="B441" s="128"/>
      <c r="C441" s="127"/>
      <c r="D441" s="128"/>
    </row>
    <row r="442" spans="1:4" ht="12.75">
      <c r="A442" s="127"/>
      <c r="B442" s="128"/>
      <c r="C442" s="127"/>
      <c r="D442" s="128"/>
    </row>
    <row r="443" spans="1:4" ht="12.75">
      <c r="A443" s="127"/>
      <c r="B443" s="128"/>
      <c r="C443" s="127"/>
      <c r="D443" s="128"/>
    </row>
    <row r="444" spans="1:4" ht="12.75">
      <c r="A444" s="127"/>
      <c r="B444" s="128"/>
      <c r="C444" s="127"/>
      <c r="D444" s="128"/>
    </row>
    <row r="445" spans="1:4" ht="12.75">
      <c r="A445" s="127"/>
      <c r="B445" s="128"/>
      <c r="C445" s="127"/>
      <c r="D445" s="128"/>
    </row>
    <row r="446" spans="1:4" ht="12.75">
      <c r="A446" s="127"/>
      <c r="B446" s="128"/>
      <c r="C446" s="127"/>
      <c r="D446" s="128"/>
    </row>
    <row r="447" spans="1:4" ht="12.75">
      <c r="A447" s="127"/>
      <c r="B447" s="128"/>
      <c r="C447" s="127"/>
      <c r="D447" s="128"/>
    </row>
    <row r="448" spans="1:4" ht="12.75">
      <c r="A448" s="127"/>
      <c r="B448" s="128"/>
      <c r="C448" s="127"/>
      <c r="D448" s="128"/>
    </row>
    <row r="449" spans="1:4" ht="12.75">
      <c r="A449" s="127"/>
      <c r="B449" s="128"/>
      <c r="C449" s="127"/>
      <c r="D449" s="128"/>
    </row>
    <row r="450" spans="1:4" ht="12.75">
      <c r="A450" s="127"/>
      <c r="B450" s="128"/>
      <c r="C450" s="127"/>
      <c r="D450" s="128"/>
    </row>
    <row r="451" spans="1:4" ht="12.75">
      <c r="A451" s="127"/>
      <c r="B451" s="128"/>
      <c r="C451" s="127"/>
      <c r="D451" s="128"/>
    </row>
    <row r="452" spans="1:4" ht="12.75">
      <c r="A452" s="127"/>
      <c r="B452" s="128"/>
      <c r="C452" s="127"/>
      <c r="D452" s="128"/>
    </row>
    <row r="453" spans="1:4" ht="12.75">
      <c r="A453" s="127"/>
      <c r="B453" s="128"/>
      <c r="C453" s="127"/>
      <c r="D453" s="128"/>
    </row>
    <row r="454" spans="1:4" ht="12.75">
      <c r="A454" s="127"/>
      <c r="B454" s="128"/>
      <c r="C454" s="127"/>
      <c r="D454" s="128"/>
    </row>
    <row r="455" spans="1:4" ht="12.75">
      <c r="A455" s="127"/>
      <c r="B455" s="128"/>
      <c r="C455" s="127"/>
      <c r="D455" s="128"/>
    </row>
    <row r="456" spans="1:4" ht="12.75">
      <c r="A456" s="127"/>
      <c r="B456" s="128"/>
      <c r="C456" s="127"/>
      <c r="D456" s="128"/>
    </row>
    <row r="457" spans="1:4" ht="12.75">
      <c r="A457" s="127"/>
      <c r="B457" s="128"/>
      <c r="C457" s="127"/>
      <c r="D457" s="128"/>
    </row>
    <row r="458" spans="1:4" ht="12.75">
      <c r="A458" s="127"/>
      <c r="B458" s="128"/>
      <c r="C458" s="127"/>
      <c r="D458" s="128"/>
    </row>
    <row r="459" spans="1:4" ht="12.75">
      <c r="A459" s="127"/>
      <c r="B459" s="128"/>
      <c r="C459" s="127"/>
      <c r="D459" s="128"/>
    </row>
    <row r="460" spans="1:4" ht="12.75">
      <c r="A460" s="127"/>
      <c r="B460" s="128"/>
      <c r="C460" s="127"/>
      <c r="D460" s="128"/>
    </row>
    <row r="461" spans="1:4" ht="12.75">
      <c r="A461" s="127"/>
      <c r="B461" s="128"/>
      <c r="C461" s="127"/>
      <c r="D461" s="128"/>
    </row>
    <row r="462" spans="1:4" ht="12.75">
      <c r="A462" s="127"/>
      <c r="B462" s="128"/>
      <c r="C462" s="127"/>
      <c r="D462" s="128"/>
    </row>
    <row r="463" spans="1:4" ht="12.75">
      <c r="A463" s="127"/>
      <c r="B463" s="128"/>
      <c r="C463" s="127"/>
      <c r="D463" s="128"/>
    </row>
    <row r="464" spans="1:4" ht="12.75">
      <c r="A464" s="127"/>
      <c r="B464" s="128"/>
      <c r="C464" s="127"/>
      <c r="D464" s="128"/>
    </row>
    <row r="465" spans="1:4" ht="12.75">
      <c r="A465" s="127"/>
      <c r="B465" s="128"/>
      <c r="C465" s="127"/>
      <c r="D465" s="128"/>
    </row>
    <row r="466" spans="1:4" ht="12.75">
      <c r="A466" s="127"/>
      <c r="B466" s="128"/>
      <c r="C466" s="127"/>
      <c r="D466" s="128"/>
    </row>
    <row r="467" spans="1:4" ht="12.75">
      <c r="A467" s="127"/>
      <c r="B467" s="128"/>
      <c r="C467" s="127"/>
      <c r="D467" s="128"/>
    </row>
    <row r="468" spans="1:4" ht="12.75">
      <c r="A468" s="127"/>
      <c r="B468" s="128"/>
      <c r="C468" s="127"/>
      <c r="D468" s="128"/>
    </row>
    <row r="469" spans="1:4" ht="12.75">
      <c r="A469" s="127"/>
      <c r="B469" s="128"/>
      <c r="C469" s="127"/>
      <c r="D469" s="128"/>
    </row>
    <row r="470" spans="1:4" ht="12.75">
      <c r="A470" s="127"/>
      <c r="B470" s="128"/>
      <c r="C470" s="127"/>
      <c r="D470" s="128"/>
    </row>
    <row r="471" spans="1:4" ht="12.75">
      <c r="A471" s="127"/>
      <c r="B471" s="128"/>
      <c r="C471" s="127"/>
      <c r="D471" s="128"/>
    </row>
    <row r="472" spans="1:4" ht="12.75">
      <c r="A472" s="127"/>
      <c r="B472" s="128"/>
      <c r="C472" s="127"/>
      <c r="D472" s="128"/>
    </row>
    <row r="473" spans="1:4" ht="12.75">
      <c r="A473" s="127"/>
      <c r="B473" s="128"/>
      <c r="C473" s="127"/>
      <c r="D473" s="128"/>
    </row>
    <row r="474" spans="1:4" ht="12.75">
      <c r="A474" s="127"/>
      <c r="B474" s="128"/>
      <c r="C474" s="127"/>
      <c r="D474" s="128"/>
    </row>
    <row r="475" spans="1:4" ht="12.75">
      <c r="A475" s="127"/>
      <c r="B475" s="128"/>
      <c r="C475" s="127"/>
      <c r="D475" s="128"/>
    </row>
    <row r="476" spans="1:4" ht="12.75">
      <c r="A476" s="127"/>
      <c r="B476" s="128"/>
      <c r="C476" s="127"/>
      <c r="D476" s="128"/>
    </row>
    <row r="477" spans="1:4" ht="12.75">
      <c r="A477" s="127"/>
      <c r="B477" s="128"/>
      <c r="C477" s="127"/>
      <c r="D477" s="128"/>
    </row>
    <row r="478" spans="1:4" ht="12.75">
      <c r="A478" s="127"/>
      <c r="B478" s="128"/>
      <c r="C478" s="127"/>
      <c r="D478" s="128"/>
    </row>
    <row r="479" spans="1:4" ht="12.75">
      <c r="A479" s="127"/>
      <c r="B479" s="128"/>
      <c r="C479" s="127"/>
      <c r="D479" s="128"/>
    </row>
    <row r="480" spans="1:4" ht="12.75">
      <c r="A480" s="127"/>
      <c r="B480" s="128"/>
      <c r="C480" s="127"/>
      <c r="D480" s="128"/>
    </row>
    <row r="481" spans="1:4" ht="12.75">
      <c r="A481" s="127"/>
      <c r="B481" s="128"/>
      <c r="C481" s="127"/>
      <c r="D481" s="128"/>
    </row>
    <row r="482" spans="1:4" ht="12.75">
      <c r="A482" s="127"/>
      <c r="B482" s="128"/>
      <c r="C482" s="127"/>
      <c r="D482" s="128"/>
    </row>
    <row r="483" spans="1:4" ht="12.75">
      <c r="A483" s="127"/>
      <c r="B483" s="128"/>
      <c r="C483" s="127"/>
      <c r="D483" s="128"/>
    </row>
    <row r="484" spans="1:4" ht="12.75">
      <c r="A484" s="127"/>
      <c r="B484" s="128"/>
      <c r="C484" s="127"/>
      <c r="D484" s="128"/>
    </row>
    <row r="485" spans="1:4" ht="12.75">
      <c r="A485" s="127"/>
      <c r="B485" s="128"/>
      <c r="C485" s="127"/>
      <c r="D485" s="128"/>
    </row>
    <row r="486" spans="1:4" ht="12.75">
      <c r="A486" s="127"/>
      <c r="B486" s="128"/>
      <c r="C486" s="127"/>
      <c r="D486" s="128"/>
    </row>
    <row r="487" spans="1:4" ht="12.75">
      <c r="A487" s="127"/>
      <c r="B487" s="128"/>
      <c r="C487" s="127"/>
      <c r="D487" s="128"/>
    </row>
    <row r="488" spans="1:4" ht="12.75">
      <c r="A488" s="127"/>
      <c r="B488" s="128"/>
      <c r="C488" s="127"/>
      <c r="D488" s="128"/>
    </row>
    <row r="489" spans="1:4" ht="12.75">
      <c r="A489" s="127"/>
      <c r="B489" s="128"/>
      <c r="C489" s="127"/>
      <c r="D489" s="128"/>
    </row>
    <row r="490" spans="1:4" ht="12.75">
      <c r="A490" s="127"/>
      <c r="B490" s="128"/>
      <c r="C490" s="127"/>
      <c r="D490" s="128"/>
    </row>
    <row r="491" spans="1:4" ht="12.75">
      <c r="A491" s="127"/>
      <c r="B491" s="128"/>
      <c r="C491" s="127"/>
      <c r="D491" s="128"/>
    </row>
    <row r="492" spans="1:4" ht="12.75">
      <c r="A492" s="127"/>
      <c r="B492" s="128"/>
      <c r="C492" s="127"/>
      <c r="D492" s="128"/>
    </row>
    <row r="493" spans="1:4" ht="12.75">
      <c r="A493" s="127"/>
      <c r="B493" s="128"/>
      <c r="C493" s="127"/>
      <c r="D493" s="128"/>
    </row>
    <row r="494" spans="1:4" ht="12.75">
      <c r="A494" s="127"/>
      <c r="B494" s="128"/>
      <c r="C494" s="127"/>
      <c r="D494" s="128"/>
    </row>
    <row r="495" spans="1:4" ht="12.75">
      <c r="A495" s="127"/>
      <c r="B495" s="128"/>
      <c r="C495" s="127"/>
      <c r="D495" s="128"/>
    </row>
    <row r="496" spans="1:4" ht="12.75">
      <c r="A496" s="127"/>
      <c r="B496" s="128"/>
      <c r="C496" s="127"/>
      <c r="D496" s="128"/>
    </row>
    <row r="497" spans="1:4" ht="12.75">
      <c r="A497" s="127"/>
      <c r="B497" s="128"/>
      <c r="C497" s="127"/>
      <c r="D497" s="128"/>
    </row>
    <row r="498" spans="1:4" ht="12.75">
      <c r="A498" s="127"/>
      <c r="B498" s="128"/>
      <c r="C498" s="127"/>
      <c r="D498" s="128"/>
    </row>
    <row r="499" spans="1:4" ht="12.75">
      <c r="A499" s="127"/>
      <c r="B499" s="128"/>
      <c r="C499" s="127"/>
      <c r="D499" s="128"/>
    </row>
    <row r="500" spans="1:4" ht="12.75">
      <c r="A500" s="127"/>
      <c r="B500" s="128"/>
      <c r="C500" s="127"/>
      <c r="D500" s="128"/>
    </row>
    <row r="501" spans="1:4" ht="12.75">
      <c r="A501" s="127"/>
      <c r="B501" s="128"/>
      <c r="C501" s="127"/>
      <c r="D501" s="128"/>
    </row>
    <row r="502" spans="1:4" ht="12.75">
      <c r="A502" s="127"/>
      <c r="B502" s="128"/>
      <c r="C502" s="127"/>
      <c r="D502" s="128"/>
    </row>
    <row r="503" spans="1:4" ht="12.75">
      <c r="A503" s="127"/>
      <c r="B503" s="128"/>
      <c r="C503" s="127"/>
      <c r="D503" s="128"/>
    </row>
    <row r="504" spans="1:4" ht="12.75">
      <c r="A504" s="127"/>
      <c r="B504" s="128"/>
      <c r="C504" s="127"/>
      <c r="D504" s="128"/>
    </row>
    <row r="505" spans="1:4" ht="12.75">
      <c r="A505" s="127"/>
      <c r="B505" s="128"/>
      <c r="C505" s="127"/>
      <c r="D505" s="128"/>
    </row>
    <row r="506" spans="1:4" ht="12.75">
      <c r="A506" s="127"/>
      <c r="B506" s="128"/>
      <c r="C506" s="127"/>
      <c r="D506" s="128"/>
    </row>
    <row r="507" spans="1:4" ht="12.75">
      <c r="A507" s="127"/>
      <c r="B507" s="128"/>
      <c r="C507" s="127"/>
      <c r="D507" s="128"/>
    </row>
    <row r="508" spans="1:4" ht="12.75">
      <c r="A508" s="127"/>
      <c r="B508" s="128"/>
      <c r="C508" s="127"/>
      <c r="D508" s="128"/>
    </row>
    <row r="509" spans="1:4" ht="12.75">
      <c r="A509" s="127"/>
      <c r="B509" s="128"/>
      <c r="C509" s="127"/>
      <c r="D509" s="128"/>
    </row>
    <row r="510" spans="1:4" ht="12.75">
      <c r="A510" s="127"/>
      <c r="B510" s="128"/>
      <c r="C510" s="127"/>
      <c r="D510" s="128"/>
    </row>
    <row r="511" spans="1:4" ht="12.75">
      <c r="A511" s="127"/>
      <c r="B511" s="128"/>
      <c r="C511" s="127"/>
      <c r="D511" s="128"/>
    </row>
    <row r="512" spans="1:4" ht="12.75">
      <c r="A512" s="127"/>
      <c r="B512" s="128"/>
      <c r="C512" s="127"/>
      <c r="D512" s="128"/>
    </row>
    <row r="513" spans="1:4" ht="12.75">
      <c r="A513" s="127"/>
      <c r="B513" s="128"/>
      <c r="C513" s="127"/>
      <c r="D513" s="128"/>
    </row>
    <row r="514" spans="1:4" ht="12.75">
      <c r="A514" s="127"/>
      <c r="B514" s="128"/>
      <c r="C514" s="127"/>
      <c r="D514" s="128"/>
    </row>
    <row r="515" spans="1:4" ht="12.75">
      <c r="A515" s="127"/>
      <c r="B515" s="128"/>
      <c r="C515" s="127"/>
      <c r="D515" s="128"/>
    </row>
    <row r="516" spans="1:4" ht="12.75">
      <c r="A516" s="127"/>
      <c r="B516" s="128"/>
      <c r="C516" s="127"/>
      <c r="D516" s="128"/>
    </row>
    <row r="517" spans="1:4" ht="12.75">
      <c r="A517" s="127"/>
      <c r="B517" s="128"/>
      <c r="C517" s="127"/>
      <c r="D517" s="128"/>
    </row>
    <row r="518" spans="1:4" ht="12.75">
      <c r="A518" s="127"/>
      <c r="B518" s="128"/>
      <c r="C518" s="127"/>
      <c r="D518" s="128"/>
    </row>
    <row r="519" spans="1:4" ht="12.75">
      <c r="A519" s="127"/>
      <c r="B519" s="128"/>
      <c r="C519" s="127"/>
      <c r="D519" s="128"/>
    </row>
    <row r="520" spans="1:4" ht="12.75">
      <c r="A520" s="127"/>
      <c r="B520" s="128"/>
      <c r="C520" s="127"/>
      <c r="D520" s="128"/>
    </row>
    <row r="521" spans="1:4" ht="12.75">
      <c r="A521" s="127"/>
      <c r="B521" s="128"/>
      <c r="C521" s="127"/>
      <c r="D521" s="128"/>
    </row>
    <row r="522" spans="1:4" ht="12.75">
      <c r="A522" s="127"/>
      <c r="B522" s="128"/>
      <c r="C522" s="127"/>
      <c r="D522" s="128"/>
    </row>
    <row r="523" spans="1:4" ht="12.75">
      <c r="A523" s="127"/>
      <c r="B523" s="128"/>
      <c r="C523" s="127"/>
      <c r="D523" s="128"/>
    </row>
    <row r="524" spans="1:4" ht="12.75">
      <c r="A524" s="127"/>
      <c r="B524" s="128"/>
      <c r="C524" s="127"/>
      <c r="D524" s="128"/>
    </row>
    <row r="525" spans="1:4" ht="12.75">
      <c r="A525" s="127"/>
      <c r="B525" s="128"/>
      <c r="C525" s="127"/>
      <c r="D525" s="128"/>
    </row>
    <row r="526" spans="1:4" ht="12.75">
      <c r="A526" s="127"/>
      <c r="B526" s="128"/>
      <c r="C526" s="127"/>
      <c r="D526" s="128"/>
    </row>
    <row r="527" spans="1:4" ht="12.75">
      <c r="A527" s="127"/>
      <c r="B527" s="128"/>
      <c r="C527" s="127"/>
      <c r="D527" s="128"/>
    </row>
    <row r="528" spans="1:4" ht="12.75">
      <c r="A528" s="127"/>
      <c r="B528" s="128"/>
      <c r="C528" s="127"/>
      <c r="D528" s="128"/>
    </row>
    <row r="529" spans="1:4" ht="12.75">
      <c r="A529" s="127"/>
      <c r="B529" s="128"/>
      <c r="C529" s="127"/>
      <c r="D529" s="128"/>
    </row>
    <row r="530" spans="1:4" ht="12.75">
      <c r="A530" s="127"/>
      <c r="B530" s="128"/>
      <c r="C530" s="127"/>
      <c r="D530" s="128"/>
    </row>
    <row r="531" spans="1:4" ht="12.75">
      <c r="A531" s="127"/>
      <c r="B531" s="128"/>
      <c r="C531" s="127"/>
      <c r="D531" s="128"/>
    </row>
    <row r="532" spans="1:4" ht="12.75">
      <c r="A532" s="127"/>
      <c r="B532" s="128"/>
      <c r="C532" s="127"/>
      <c r="D532" s="128"/>
    </row>
    <row r="533" spans="1:4" ht="12.75">
      <c r="A533" s="127"/>
      <c r="B533" s="128"/>
      <c r="C533" s="127"/>
      <c r="D533" s="128"/>
    </row>
    <row r="534" spans="1:4" ht="12.75">
      <c r="A534" s="127"/>
      <c r="B534" s="128"/>
      <c r="C534" s="127"/>
      <c r="D534" s="128"/>
    </row>
    <row r="535" spans="1:4" ht="12.75">
      <c r="A535" s="127"/>
      <c r="B535" s="128"/>
      <c r="C535" s="127"/>
      <c r="D535" s="128"/>
    </row>
    <row r="536" spans="1:4" ht="12.75">
      <c r="A536" s="127"/>
      <c r="B536" s="128"/>
      <c r="C536" s="127"/>
      <c r="D536" s="128"/>
    </row>
    <row r="537" spans="1:4" ht="12.75">
      <c r="A537" s="127"/>
      <c r="B537" s="128"/>
      <c r="C537" s="127"/>
      <c r="D537" s="128"/>
    </row>
    <row r="538" spans="1:4" ht="12.75">
      <c r="A538" s="127"/>
      <c r="B538" s="128"/>
      <c r="C538" s="127"/>
      <c r="D538" s="128"/>
    </row>
    <row r="539" spans="1:4" ht="12.75">
      <c r="A539" s="127"/>
      <c r="B539" s="128"/>
      <c r="C539" s="127"/>
      <c r="D539" s="128"/>
    </row>
    <row r="540" spans="1:4" ht="12.75">
      <c r="A540" s="127"/>
      <c r="B540" s="128"/>
      <c r="C540" s="127"/>
      <c r="D540" s="128"/>
    </row>
    <row r="541" spans="1:4" ht="12.75">
      <c r="A541" s="127"/>
      <c r="B541" s="128"/>
      <c r="C541" s="127"/>
      <c r="D541" s="128"/>
    </row>
    <row r="542" spans="1:4" ht="12.75">
      <c r="A542" s="127"/>
      <c r="B542" s="128"/>
      <c r="C542" s="127"/>
      <c r="D542" s="128"/>
    </row>
    <row r="543" spans="1:4" ht="12.75">
      <c r="A543" s="127"/>
      <c r="B543" s="128"/>
      <c r="C543" s="127"/>
      <c r="D543" s="128"/>
    </row>
    <row r="544" spans="1:4" ht="12.75">
      <c r="A544" s="127"/>
      <c r="B544" s="128"/>
      <c r="C544" s="127"/>
      <c r="D544" s="128"/>
    </row>
    <row r="545" spans="1:4" ht="12.75">
      <c r="A545" s="127"/>
      <c r="B545" s="128"/>
      <c r="C545" s="127"/>
      <c r="D545" s="128"/>
    </row>
    <row r="546" spans="1:4" ht="12.75">
      <c r="A546" s="127"/>
      <c r="B546" s="128"/>
      <c r="C546" s="127"/>
      <c r="D546" s="128"/>
    </row>
    <row r="547" spans="1:4" ht="12.75">
      <c r="A547" s="127"/>
      <c r="B547" s="128"/>
      <c r="C547" s="127"/>
      <c r="D547" s="128"/>
    </row>
    <row r="548" spans="1:4" ht="12.75">
      <c r="A548" s="127"/>
      <c r="B548" s="128"/>
      <c r="C548" s="127"/>
      <c r="D548" s="128"/>
    </row>
    <row r="549" spans="1:4" ht="12.75">
      <c r="A549" s="127"/>
      <c r="B549" s="128"/>
      <c r="C549" s="127"/>
      <c r="D549" s="128"/>
    </row>
    <row r="550" spans="1:4" ht="12.75">
      <c r="A550" s="127"/>
      <c r="B550" s="128"/>
      <c r="C550" s="127"/>
      <c r="D550" s="128"/>
    </row>
    <row r="551" spans="1:4" ht="12.75">
      <c r="A551" s="127"/>
      <c r="B551" s="128"/>
      <c r="C551" s="127"/>
      <c r="D551" s="128"/>
    </row>
    <row r="552" spans="1:4" ht="12.75">
      <c r="A552" s="127"/>
      <c r="B552" s="128"/>
      <c r="C552" s="127"/>
      <c r="D552" s="128"/>
    </row>
    <row r="553" spans="1:4" ht="12.75">
      <c r="A553" s="127"/>
      <c r="B553" s="128"/>
      <c r="C553" s="127"/>
      <c r="D553" s="128"/>
    </row>
    <row r="554" spans="1:4" ht="12.75">
      <c r="A554" s="127"/>
      <c r="B554" s="128"/>
      <c r="C554" s="127"/>
      <c r="D554" s="128"/>
    </row>
    <row r="555" spans="1:4" ht="12.75">
      <c r="A555" s="127"/>
      <c r="B555" s="128"/>
      <c r="C555" s="127"/>
      <c r="D555" s="128"/>
    </row>
    <row r="556" spans="1:4" ht="12.75">
      <c r="A556" s="127"/>
      <c r="B556" s="128"/>
      <c r="C556" s="127"/>
      <c r="D556" s="128"/>
    </row>
    <row r="557" spans="1:4" ht="12.75">
      <c r="A557" s="127"/>
      <c r="B557" s="128"/>
      <c r="C557" s="127"/>
      <c r="D557" s="128"/>
    </row>
    <row r="558" spans="1:4" ht="12.75">
      <c r="A558" s="127"/>
      <c r="B558" s="128"/>
      <c r="C558" s="127"/>
      <c r="D558" s="128"/>
    </row>
    <row r="559" spans="1:4" ht="12.75">
      <c r="A559" s="127"/>
      <c r="B559" s="128"/>
      <c r="C559" s="127"/>
      <c r="D559" s="128"/>
    </row>
    <row r="560" spans="1:4" ht="12.75">
      <c r="A560" s="127"/>
      <c r="B560" s="128"/>
      <c r="C560" s="127"/>
      <c r="D560" s="128"/>
    </row>
    <row r="561" spans="1:4" ht="12.75">
      <c r="A561" s="127"/>
      <c r="B561" s="128"/>
      <c r="C561" s="127"/>
      <c r="D561" s="128"/>
    </row>
    <row r="562" spans="1:4" ht="12.75">
      <c r="A562" s="127"/>
      <c r="B562" s="128"/>
      <c r="C562" s="127"/>
      <c r="D562" s="128"/>
    </row>
    <row r="563" spans="1:4" ht="12.75">
      <c r="A563" s="127"/>
      <c r="B563" s="128"/>
      <c r="C563" s="127"/>
      <c r="D563" s="128"/>
    </row>
    <row r="564" spans="1:4" ht="12.75">
      <c r="A564" s="127"/>
      <c r="B564" s="128"/>
      <c r="C564" s="127"/>
      <c r="D564" s="128"/>
    </row>
    <row r="565" spans="1:4" ht="12.75">
      <c r="A565" s="127"/>
      <c r="B565" s="128"/>
      <c r="C565" s="127"/>
      <c r="D565" s="128"/>
    </row>
    <row r="566" spans="1:4" ht="12.75">
      <c r="A566" s="127"/>
      <c r="B566" s="128"/>
      <c r="C566" s="127"/>
      <c r="D566" s="128"/>
    </row>
    <row r="567" spans="1:4" ht="12.75">
      <c r="A567" s="127"/>
      <c r="B567" s="128"/>
      <c r="C567" s="127"/>
      <c r="D567" s="128"/>
    </row>
    <row r="568" spans="1:4" ht="12.75">
      <c r="A568" s="127"/>
      <c r="B568" s="128"/>
      <c r="C568" s="127"/>
      <c r="D568" s="128"/>
    </row>
    <row r="569" spans="1:4" ht="12.75">
      <c r="A569" s="127"/>
      <c r="B569" s="128"/>
      <c r="C569" s="127"/>
      <c r="D569" s="128"/>
    </row>
    <row r="570" spans="1:4" ht="12.75">
      <c r="A570" s="127"/>
      <c r="B570" s="128"/>
      <c r="C570" s="127"/>
      <c r="D570" s="128"/>
    </row>
    <row r="571" spans="1:4" ht="12.75">
      <c r="A571" s="127"/>
      <c r="B571" s="128"/>
      <c r="C571" s="127"/>
      <c r="D571" s="128"/>
    </row>
    <row r="572" spans="1:4" ht="12.75">
      <c r="A572" s="127"/>
      <c r="B572" s="128"/>
      <c r="C572" s="127"/>
      <c r="D572" s="128"/>
    </row>
    <row r="573" spans="1:4" ht="12.75">
      <c r="A573" s="127"/>
      <c r="B573" s="128"/>
      <c r="C573" s="127"/>
      <c r="D573" s="128"/>
    </row>
    <row r="574" spans="1:4" ht="12.75">
      <c r="A574" s="127"/>
      <c r="B574" s="128"/>
      <c r="C574" s="127"/>
      <c r="D574" s="128"/>
    </row>
    <row r="575" spans="1:4" ht="12.75">
      <c r="A575" s="127"/>
      <c r="B575" s="128"/>
      <c r="C575" s="127"/>
      <c r="D575" s="128"/>
    </row>
    <row r="576" spans="1:4" ht="12.75">
      <c r="A576" s="127"/>
      <c r="B576" s="128"/>
      <c r="C576" s="127"/>
      <c r="D576" s="128"/>
    </row>
    <row r="577" spans="1:4" ht="12.75">
      <c r="A577" s="127"/>
      <c r="B577" s="128"/>
      <c r="C577" s="127"/>
      <c r="D577" s="128"/>
    </row>
    <row r="578" spans="1:4" ht="12.75">
      <c r="A578" s="127"/>
      <c r="B578" s="128"/>
      <c r="C578" s="127"/>
      <c r="D578" s="128"/>
    </row>
    <row r="579" spans="1:4" ht="12.75">
      <c r="A579" s="127"/>
      <c r="B579" s="128"/>
      <c r="C579" s="127"/>
      <c r="D579" s="128"/>
    </row>
    <row r="580" spans="1:4" ht="12.75">
      <c r="A580" s="127"/>
      <c r="B580" s="128"/>
      <c r="C580" s="127"/>
      <c r="D580" s="128"/>
    </row>
    <row r="581" spans="1:4" ht="12.75">
      <c r="A581" s="127"/>
      <c r="B581" s="128"/>
      <c r="C581" s="127"/>
      <c r="D581" s="128"/>
    </row>
    <row r="582" spans="1:4" ht="12.75">
      <c r="A582" s="127"/>
      <c r="B582" s="128"/>
      <c r="C582" s="127"/>
      <c r="D582" s="128"/>
    </row>
    <row r="583" spans="1:4" ht="12.75">
      <c r="A583" s="127"/>
      <c r="B583" s="128"/>
      <c r="C583" s="127"/>
      <c r="D583" s="128"/>
    </row>
    <row r="584" spans="1:4" ht="12.75">
      <c r="A584" s="127"/>
      <c r="B584" s="128"/>
      <c r="C584" s="127"/>
      <c r="D584" s="128"/>
    </row>
    <row r="585" spans="1:4" ht="12.75">
      <c r="A585" s="127"/>
      <c r="B585" s="128"/>
      <c r="C585" s="127"/>
      <c r="D585" s="128"/>
    </row>
    <row r="586" spans="1:4" ht="12.75">
      <c r="A586" s="127"/>
      <c r="B586" s="128"/>
      <c r="C586" s="127"/>
      <c r="D586" s="128"/>
    </row>
    <row r="587" spans="1:4" ht="12.75">
      <c r="A587" s="127"/>
      <c r="B587" s="128"/>
      <c r="C587" s="127"/>
      <c r="D587" s="128"/>
    </row>
    <row r="588" spans="1:4" ht="12.75">
      <c r="A588" s="127"/>
      <c r="B588" s="128"/>
      <c r="C588" s="127"/>
      <c r="D588" s="128"/>
    </row>
    <row r="589" spans="1:4" ht="12.75">
      <c r="A589" s="127"/>
      <c r="B589" s="128"/>
      <c r="C589" s="127"/>
      <c r="D589" s="128"/>
    </row>
    <row r="590" spans="1:4" ht="12.75">
      <c r="A590" s="127"/>
      <c r="B590" s="128"/>
      <c r="C590" s="127"/>
      <c r="D590" s="128"/>
    </row>
    <row r="591" spans="1:4" ht="12.75">
      <c r="A591" s="127"/>
      <c r="B591" s="128"/>
      <c r="C591" s="127"/>
      <c r="D591" s="128"/>
    </row>
    <row r="592" spans="1:4" ht="12.75">
      <c r="A592" s="127"/>
      <c r="B592" s="128"/>
      <c r="C592" s="127"/>
      <c r="D592" s="128"/>
    </row>
    <row r="593" spans="1:4" ht="12.75">
      <c r="A593" s="127"/>
      <c r="B593" s="128"/>
      <c r="C593" s="127"/>
      <c r="D593" s="128"/>
    </row>
    <row r="594" spans="1:4" ht="12.75">
      <c r="A594" s="127"/>
      <c r="B594" s="128"/>
      <c r="C594" s="127"/>
      <c r="D594" s="128"/>
    </row>
    <row r="595" spans="1:4" ht="12.75">
      <c r="A595" s="127"/>
      <c r="B595" s="128"/>
      <c r="C595" s="127"/>
      <c r="D595" s="128"/>
    </row>
    <row r="596" spans="1:4" ht="12.75">
      <c r="A596" s="127"/>
      <c r="B596" s="128"/>
      <c r="C596" s="127"/>
      <c r="D596" s="128"/>
    </row>
    <row r="597" spans="1:4" ht="12.75">
      <c r="A597" s="127"/>
      <c r="B597" s="128"/>
      <c r="C597" s="127"/>
      <c r="D597" s="128"/>
    </row>
    <row r="598" spans="1:4" ht="12.75">
      <c r="A598" s="127"/>
      <c r="B598" s="128"/>
      <c r="C598" s="127"/>
      <c r="D598" s="128"/>
    </row>
    <row r="599" spans="1:4" ht="12.75">
      <c r="A599" s="127"/>
      <c r="B599" s="128"/>
      <c r="C599" s="127"/>
      <c r="D599" s="128"/>
    </row>
    <row r="600" spans="1:4" ht="12.75">
      <c r="A600" s="127"/>
      <c r="B600" s="128"/>
      <c r="C600" s="127"/>
      <c r="D600" s="128"/>
    </row>
    <row r="601" spans="1:4" ht="12.75">
      <c r="A601" s="127"/>
      <c r="B601" s="128"/>
      <c r="C601" s="127"/>
      <c r="D601" s="128"/>
    </row>
    <row r="602" spans="1:4" ht="12.75">
      <c r="A602" s="127"/>
      <c r="B602" s="128"/>
      <c r="C602" s="127"/>
      <c r="D602" s="128"/>
    </row>
    <row r="603" spans="1:4" ht="12.75">
      <c r="A603" s="127"/>
      <c r="B603" s="128"/>
      <c r="C603" s="127"/>
      <c r="D603" s="128"/>
    </row>
    <row r="604" spans="1:4" ht="12.75">
      <c r="A604" s="127"/>
      <c r="B604" s="128"/>
      <c r="C604" s="127"/>
      <c r="D604" s="128"/>
    </row>
    <row r="605" spans="1:4" ht="12.75">
      <c r="A605" s="127"/>
      <c r="B605" s="128"/>
      <c r="C605" s="127"/>
      <c r="D605" s="128"/>
    </row>
    <row r="606" spans="1:4" ht="12.75">
      <c r="A606" s="127"/>
      <c r="B606" s="128"/>
      <c r="C606" s="127"/>
      <c r="D606" s="128"/>
    </row>
    <row r="607" spans="1:4" ht="12.75">
      <c r="A607" s="127"/>
      <c r="B607" s="128"/>
      <c r="C607" s="127"/>
      <c r="D607" s="128"/>
    </row>
    <row r="608" spans="1:4" ht="12.75">
      <c r="A608" s="127"/>
      <c r="B608" s="128"/>
      <c r="C608" s="127"/>
      <c r="D608" s="128"/>
    </row>
    <row r="609" spans="1:4" ht="12.75">
      <c r="A609" s="127"/>
      <c r="B609" s="128"/>
      <c r="C609" s="127"/>
      <c r="D609" s="128"/>
    </row>
    <row r="610" spans="1:4" ht="12.75">
      <c r="A610" s="127"/>
      <c r="B610" s="128"/>
      <c r="C610" s="127"/>
      <c r="D610" s="128"/>
    </row>
    <row r="611" spans="1:4" ht="12.75">
      <c r="A611" s="127"/>
      <c r="B611" s="128"/>
      <c r="C611" s="127"/>
      <c r="D611" s="128"/>
    </row>
    <row r="612" spans="1:4" ht="12.75">
      <c r="A612" s="127"/>
      <c r="B612" s="128"/>
      <c r="C612" s="127"/>
      <c r="D612" s="128"/>
    </row>
    <row r="613" spans="1:4" ht="12.75">
      <c r="A613" s="127"/>
      <c r="B613" s="128"/>
      <c r="C613" s="127"/>
      <c r="D613" s="128"/>
    </row>
    <row r="614" spans="1:4" ht="12.75">
      <c r="A614" s="127"/>
      <c r="B614" s="128"/>
      <c r="C614" s="127"/>
      <c r="D614" s="128"/>
    </row>
    <row r="615" spans="1:4" ht="12.75">
      <c r="A615" s="127"/>
      <c r="B615" s="128"/>
      <c r="C615" s="127"/>
      <c r="D615" s="128"/>
    </row>
    <row r="616" spans="1:4" ht="12.75">
      <c r="A616" s="127"/>
      <c r="B616" s="128"/>
      <c r="C616" s="127"/>
      <c r="D616" s="128"/>
    </row>
    <row r="617" spans="1:4" ht="12.75">
      <c r="A617" s="127"/>
      <c r="B617" s="128"/>
      <c r="C617" s="127"/>
      <c r="D617" s="128"/>
    </row>
    <row r="618" spans="1:4" ht="12.75">
      <c r="A618" s="127"/>
      <c r="B618" s="128"/>
      <c r="C618" s="127"/>
      <c r="D618" s="128"/>
    </row>
    <row r="619" spans="1:4" ht="12.75">
      <c r="A619" s="127"/>
      <c r="B619" s="128"/>
      <c r="C619" s="127"/>
      <c r="D619" s="128"/>
    </row>
    <row r="620" spans="1:4" ht="12.75">
      <c r="A620" s="127"/>
      <c r="B620" s="128"/>
      <c r="C620" s="127"/>
      <c r="D620" s="128"/>
    </row>
    <row r="621" spans="1:4" ht="12.75">
      <c r="A621" s="127"/>
      <c r="B621" s="128"/>
      <c r="C621" s="127"/>
      <c r="D621" s="128"/>
    </row>
    <row r="622" spans="1:4" ht="12.75">
      <c r="A622" s="127"/>
      <c r="B622" s="128"/>
      <c r="C622" s="127"/>
      <c r="D622" s="128"/>
    </row>
    <row r="623" spans="1:4" ht="12.75">
      <c r="A623" s="127"/>
      <c r="B623" s="128"/>
      <c r="C623" s="127"/>
      <c r="D623" s="128"/>
    </row>
    <row r="624" spans="1:4" ht="12.75">
      <c r="A624" s="127"/>
      <c r="B624" s="128"/>
      <c r="C624" s="127"/>
      <c r="D624" s="128"/>
    </row>
    <row r="625" spans="1:4" ht="12.75">
      <c r="A625" s="127"/>
      <c r="B625" s="128"/>
      <c r="C625" s="127"/>
      <c r="D625" s="128"/>
    </row>
    <row r="626" spans="1:4" ht="12.75">
      <c r="A626" s="127"/>
      <c r="B626" s="128"/>
      <c r="C626" s="127"/>
      <c r="D626" s="128"/>
    </row>
    <row r="627" spans="1:4" ht="12.75">
      <c r="A627" s="127"/>
      <c r="B627" s="128"/>
      <c r="C627" s="127"/>
      <c r="D627" s="128"/>
    </row>
    <row r="628" spans="1:4" ht="12.75">
      <c r="A628" s="127"/>
      <c r="B628" s="128"/>
      <c r="C628" s="127"/>
      <c r="D628" s="128"/>
    </row>
    <row r="629" spans="1:4" ht="12.75">
      <c r="A629" s="127"/>
      <c r="B629" s="128"/>
      <c r="C629" s="127"/>
      <c r="D629" s="128"/>
    </row>
    <row r="630" spans="1:4" ht="12.75">
      <c r="A630" s="127"/>
      <c r="B630" s="128"/>
      <c r="C630" s="127"/>
      <c r="D630" s="128"/>
    </row>
    <row r="631" spans="1:4" ht="12.75">
      <c r="A631" s="127"/>
      <c r="B631" s="128"/>
      <c r="C631" s="127"/>
      <c r="D631" s="128"/>
    </row>
    <row r="632" spans="1:4" ht="12.75">
      <c r="A632" s="127"/>
      <c r="B632" s="128"/>
      <c r="C632" s="127"/>
      <c r="D632" s="128"/>
    </row>
    <row r="633" spans="1:4" ht="12.75">
      <c r="A633" s="127"/>
      <c r="B633" s="128"/>
      <c r="C633" s="127"/>
      <c r="D633" s="128"/>
    </row>
    <row r="634" spans="1:4" ht="12.75">
      <c r="A634" s="127"/>
      <c r="B634" s="128"/>
      <c r="C634" s="127"/>
      <c r="D634" s="128"/>
    </row>
    <row r="635" spans="1:4" ht="12.75">
      <c r="A635" s="127"/>
      <c r="B635" s="128"/>
      <c r="C635" s="127"/>
      <c r="D635" s="128"/>
    </row>
    <row r="636" spans="1:4" ht="12.75">
      <c r="A636" s="127"/>
      <c r="B636" s="128"/>
      <c r="C636" s="127"/>
      <c r="D636" s="128"/>
    </row>
    <row r="637" spans="1:4" ht="12.75">
      <c r="A637" s="127"/>
      <c r="B637" s="128"/>
      <c r="C637" s="127"/>
      <c r="D637" s="128"/>
    </row>
    <row r="638" spans="1:4" ht="12.75">
      <c r="A638" s="127"/>
      <c r="B638" s="128"/>
      <c r="C638" s="127"/>
      <c r="D638" s="128"/>
    </row>
    <row r="639" spans="1:4" ht="12.75">
      <c r="A639" s="127"/>
      <c r="B639" s="128"/>
      <c r="C639" s="127"/>
      <c r="D639" s="128"/>
    </row>
    <row r="640" spans="1:4" ht="12.75">
      <c r="A640" s="127"/>
      <c r="B640" s="128"/>
      <c r="C640" s="127"/>
      <c r="D640" s="128"/>
    </row>
    <row r="641" spans="1:4" ht="12.75">
      <c r="A641" s="127"/>
      <c r="B641" s="128"/>
      <c r="C641" s="127"/>
      <c r="D641" s="128"/>
    </row>
    <row r="642" spans="1:4" ht="12.75">
      <c r="A642" s="127"/>
      <c r="B642" s="128"/>
      <c r="C642" s="127"/>
      <c r="D642" s="128"/>
    </row>
    <row r="643" spans="1:4" ht="12.75">
      <c r="A643" s="127"/>
      <c r="B643" s="128"/>
      <c r="C643" s="127"/>
      <c r="D643" s="128"/>
    </row>
    <row r="644" spans="1:4" ht="12.75">
      <c r="A644" s="127"/>
      <c r="B644" s="128"/>
      <c r="C644" s="127"/>
      <c r="D644" s="128"/>
    </row>
    <row r="645" spans="1:4" ht="12.75">
      <c r="A645" s="127"/>
      <c r="B645" s="128"/>
      <c r="C645" s="127"/>
      <c r="D645" s="128"/>
    </row>
    <row r="646" spans="1:4" ht="12.75">
      <c r="A646" s="127"/>
      <c r="B646" s="128"/>
      <c r="C646" s="127"/>
      <c r="D646" s="128"/>
    </row>
    <row r="647" spans="1:4" ht="12.75">
      <c r="A647" s="127"/>
      <c r="B647" s="128"/>
      <c r="C647" s="127"/>
      <c r="D647" s="128"/>
    </row>
    <row r="648" spans="1:4" ht="12.75">
      <c r="A648" s="127"/>
      <c r="B648" s="128"/>
      <c r="C648" s="127"/>
      <c r="D648" s="128"/>
    </row>
    <row r="649" spans="1:4" ht="12.75">
      <c r="A649" s="127"/>
      <c r="B649" s="128"/>
      <c r="C649" s="127"/>
      <c r="D649" s="128"/>
    </row>
    <row r="650" spans="1:4" ht="12.75">
      <c r="A650" s="127"/>
      <c r="B650" s="128"/>
      <c r="C650" s="127"/>
      <c r="D650" s="128"/>
    </row>
    <row r="651" spans="1:4" ht="12.75">
      <c r="A651" s="127"/>
      <c r="B651" s="128"/>
      <c r="C651" s="127"/>
      <c r="D651" s="128"/>
    </row>
    <row r="652" spans="1:4" ht="12.75">
      <c r="A652" s="127"/>
      <c r="B652" s="128"/>
      <c r="C652" s="127"/>
      <c r="D652" s="128"/>
    </row>
    <row r="653" spans="1:4" ht="12.75">
      <c r="A653" s="127"/>
      <c r="B653" s="128"/>
      <c r="C653" s="127"/>
      <c r="D653" s="128"/>
    </row>
    <row r="654" spans="1:4" ht="12.75">
      <c r="A654" s="127"/>
      <c r="B654" s="128"/>
      <c r="C654" s="127"/>
      <c r="D654" s="128"/>
    </row>
    <row r="655" spans="1:4" ht="12.75">
      <c r="A655" s="127"/>
      <c r="B655" s="128"/>
      <c r="C655" s="127"/>
      <c r="D655" s="128"/>
    </row>
    <row r="656" spans="1:4" ht="12.75">
      <c r="A656" s="127"/>
      <c r="B656" s="128"/>
      <c r="C656" s="127"/>
      <c r="D656" s="128"/>
    </row>
    <row r="657" spans="1:4" ht="12.75">
      <c r="A657" s="127"/>
      <c r="B657" s="128"/>
      <c r="C657" s="127"/>
      <c r="D657" s="128"/>
    </row>
    <row r="658" spans="1:4" ht="12.75">
      <c r="A658" s="127"/>
      <c r="B658" s="128"/>
      <c r="C658" s="127"/>
      <c r="D658" s="128"/>
    </row>
    <row r="659" spans="1:4" ht="12.75">
      <c r="A659" s="127"/>
      <c r="B659" s="128"/>
      <c r="C659" s="127"/>
      <c r="D659" s="128"/>
    </row>
    <row r="660" spans="1:4" ht="12.75">
      <c r="A660" s="127"/>
      <c r="B660" s="128"/>
      <c r="C660" s="127"/>
      <c r="D660" s="128"/>
    </row>
    <row r="661" spans="1:4" ht="12.75">
      <c r="A661" s="127"/>
      <c r="B661" s="128"/>
      <c r="C661" s="127"/>
      <c r="D661" s="128"/>
    </row>
    <row r="662" spans="1:4" ht="12.75">
      <c r="A662" s="127"/>
      <c r="B662" s="128"/>
      <c r="C662" s="127"/>
      <c r="D662" s="128"/>
    </row>
    <row r="663" spans="1:4" ht="12.75">
      <c r="A663" s="127"/>
      <c r="B663" s="128"/>
      <c r="C663" s="127"/>
      <c r="D663" s="128"/>
    </row>
    <row r="664" spans="1:4" ht="12.75">
      <c r="A664" s="127"/>
      <c r="B664" s="128"/>
      <c r="C664" s="127"/>
      <c r="D664" s="128"/>
    </row>
    <row r="665" spans="1:4" ht="12.75">
      <c r="A665" s="127"/>
      <c r="B665" s="128"/>
      <c r="C665" s="127"/>
      <c r="D665" s="128"/>
    </row>
    <row r="666" spans="1:4" ht="12.75">
      <c r="A666" s="127"/>
      <c r="B666" s="128"/>
      <c r="C666" s="127"/>
      <c r="D666" s="128"/>
    </row>
    <row r="667" spans="1:4" ht="12.75">
      <c r="A667" s="127"/>
      <c r="B667" s="128"/>
      <c r="C667" s="127"/>
      <c r="D667" s="128"/>
    </row>
    <row r="668" spans="1:4" ht="12.75">
      <c r="A668" s="127"/>
      <c r="B668" s="128"/>
      <c r="C668" s="127"/>
      <c r="D668" s="128"/>
    </row>
    <row r="669" spans="1:4" ht="12.75">
      <c r="A669" s="127"/>
      <c r="B669" s="128"/>
      <c r="C669" s="127"/>
      <c r="D669" s="128"/>
    </row>
    <row r="670" spans="1:4" ht="12.75">
      <c r="A670" s="127"/>
      <c r="B670" s="128"/>
      <c r="C670" s="127"/>
      <c r="D670" s="128"/>
    </row>
    <row r="671" spans="1:4" ht="12.75">
      <c r="A671" s="127"/>
      <c r="B671" s="128"/>
      <c r="C671" s="127"/>
      <c r="D671" s="128"/>
    </row>
    <row r="672" spans="1:4" ht="12.75">
      <c r="A672" s="127"/>
      <c r="B672" s="128"/>
      <c r="C672" s="127"/>
      <c r="D672" s="128"/>
    </row>
    <row r="673" spans="1:4" ht="12.75">
      <c r="A673" s="127"/>
      <c r="B673" s="128"/>
      <c r="C673" s="127"/>
      <c r="D673" s="128"/>
    </row>
    <row r="674" spans="1:4" ht="12.75">
      <c r="A674" s="127"/>
      <c r="B674" s="128"/>
      <c r="C674" s="127"/>
      <c r="D674" s="128"/>
    </row>
    <row r="675" spans="1:4" ht="12.75">
      <c r="A675" s="127"/>
      <c r="B675" s="128"/>
      <c r="C675" s="127"/>
      <c r="D675" s="128"/>
    </row>
    <row r="676" spans="1:4" ht="12.75">
      <c r="A676" s="127"/>
      <c r="B676" s="128"/>
      <c r="C676" s="127"/>
      <c r="D676" s="128"/>
    </row>
    <row r="677" spans="1:4" ht="12.75">
      <c r="A677" s="127"/>
      <c r="B677" s="128"/>
      <c r="C677" s="127"/>
      <c r="D677" s="128"/>
    </row>
    <row r="678" spans="1:4" ht="12.75">
      <c r="A678" s="127"/>
      <c r="B678" s="128"/>
      <c r="C678" s="127"/>
      <c r="D678" s="128"/>
    </row>
    <row r="679" spans="1:4" ht="12.75">
      <c r="A679" s="127"/>
      <c r="B679" s="128"/>
      <c r="C679" s="127"/>
      <c r="D679" s="128"/>
    </row>
    <row r="680" spans="1:4" ht="12.75">
      <c r="A680" s="127"/>
      <c r="B680" s="128"/>
      <c r="C680" s="127"/>
      <c r="D680" s="128"/>
    </row>
    <row r="681" spans="1:4" ht="12.75">
      <c r="A681" s="127"/>
      <c r="B681" s="128"/>
      <c r="C681" s="127"/>
      <c r="D681" s="128"/>
    </row>
    <row r="682" spans="1:4" ht="12.75">
      <c r="A682" s="127"/>
      <c r="B682" s="128"/>
      <c r="C682" s="127"/>
      <c r="D682" s="128"/>
    </row>
    <row r="683" spans="1:4" ht="12.75">
      <c r="A683" s="127"/>
      <c r="B683" s="128"/>
      <c r="C683" s="127"/>
      <c r="D683" s="128"/>
    </row>
    <row r="684" spans="1:4" ht="12.75">
      <c r="A684" s="127"/>
      <c r="B684" s="128"/>
      <c r="C684" s="127"/>
      <c r="D684" s="128"/>
    </row>
    <row r="685" spans="1:4" ht="12.75">
      <c r="A685" s="127"/>
      <c r="B685" s="128"/>
      <c r="C685" s="127"/>
      <c r="D685" s="128"/>
    </row>
    <row r="686" spans="1:4" ht="12.75">
      <c r="A686" s="127"/>
      <c r="B686" s="128"/>
      <c r="C686" s="127"/>
      <c r="D686" s="128"/>
    </row>
    <row r="687" spans="1:4" ht="12.75">
      <c r="A687" s="127"/>
      <c r="B687" s="128"/>
      <c r="C687" s="127"/>
      <c r="D687" s="128"/>
    </row>
    <row r="688" spans="1:4" ht="12.75">
      <c r="A688" s="127"/>
      <c r="B688" s="128"/>
      <c r="C688" s="127"/>
      <c r="D688" s="128"/>
    </row>
    <row r="689" spans="1:4" ht="12.75">
      <c r="A689" s="127"/>
      <c r="B689" s="128"/>
      <c r="C689" s="127"/>
      <c r="D689" s="128"/>
    </row>
    <row r="690" spans="1:4" ht="12.75">
      <c r="A690" s="127"/>
      <c r="B690" s="128"/>
      <c r="C690" s="127"/>
      <c r="D690" s="128"/>
    </row>
    <row r="691" spans="1:4" ht="12.75">
      <c r="A691" s="127"/>
      <c r="B691" s="128"/>
      <c r="C691" s="127"/>
      <c r="D691" s="128"/>
    </row>
    <row r="692" spans="1:4" ht="12.75">
      <c r="A692" s="127"/>
      <c r="B692" s="128"/>
      <c r="C692" s="127"/>
      <c r="D692" s="128"/>
    </row>
    <row r="693" spans="1:4" ht="12.75">
      <c r="A693" s="127"/>
      <c r="B693" s="128"/>
      <c r="C693" s="127"/>
      <c r="D693" s="128"/>
    </row>
    <row r="694" spans="1:4" ht="12.75">
      <c r="A694" s="127"/>
      <c r="B694" s="128"/>
      <c r="C694" s="127"/>
      <c r="D694" s="128"/>
    </row>
    <row r="695" spans="1:4" ht="12.75">
      <c r="A695" s="127"/>
      <c r="B695" s="128"/>
      <c r="C695" s="127"/>
      <c r="D695" s="128"/>
    </row>
    <row r="696" spans="1:4" ht="12.75">
      <c r="A696" s="127"/>
      <c r="B696" s="128"/>
      <c r="C696" s="127"/>
      <c r="D696" s="128"/>
    </row>
    <row r="697" spans="1:4" ht="12.75">
      <c r="A697" s="127"/>
      <c r="B697" s="128"/>
      <c r="C697" s="127"/>
      <c r="D697" s="128"/>
    </row>
    <row r="698" spans="1:4" ht="12.75">
      <c r="A698" s="127"/>
      <c r="B698" s="128"/>
      <c r="C698" s="127"/>
      <c r="D698" s="128"/>
    </row>
    <row r="699" spans="1:4" ht="12.75">
      <c r="A699" s="127"/>
      <c r="B699" s="128"/>
      <c r="C699" s="127"/>
      <c r="D699" s="128"/>
    </row>
    <row r="700" spans="1:4" ht="12.75">
      <c r="A700" s="127"/>
      <c r="B700" s="128"/>
      <c r="C700" s="127"/>
      <c r="D700" s="128"/>
    </row>
    <row r="701" spans="1:4" ht="12.75">
      <c r="A701" s="127"/>
      <c r="B701" s="128"/>
      <c r="C701" s="127"/>
      <c r="D701" s="128"/>
    </row>
    <row r="702" spans="1:4" ht="12.75">
      <c r="A702" s="127"/>
      <c r="B702" s="128"/>
      <c r="C702" s="127"/>
      <c r="D702" s="128"/>
    </row>
    <row r="703" spans="1:4" ht="12.75">
      <c r="A703" s="127"/>
      <c r="B703" s="128"/>
      <c r="C703" s="127"/>
      <c r="D703" s="128"/>
    </row>
    <row r="704" spans="1:4" ht="12.75">
      <c r="A704" s="127"/>
      <c r="B704" s="128"/>
      <c r="C704" s="127"/>
      <c r="D704" s="128"/>
    </row>
    <row r="705" spans="1:4" ht="12.75">
      <c r="A705" s="127"/>
      <c r="B705" s="128"/>
      <c r="C705" s="127"/>
      <c r="D705" s="128"/>
    </row>
    <row r="706" spans="1:4" ht="12.75">
      <c r="A706" s="127"/>
      <c r="B706" s="128"/>
      <c r="C706" s="127"/>
      <c r="D706" s="128"/>
    </row>
    <row r="707" spans="1:4" ht="12.75">
      <c r="A707" s="127"/>
      <c r="B707" s="128"/>
      <c r="C707" s="127"/>
      <c r="D707" s="128"/>
    </row>
    <row r="708" spans="1:4" ht="12.75">
      <c r="A708" s="127"/>
      <c r="B708" s="128"/>
      <c r="C708" s="127"/>
      <c r="D708" s="128"/>
    </row>
    <row r="709" spans="1:4" ht="12.75">
      <c r="A709" s="127"/>
      <c r="B709" s="128"/>
      <c r="C709" s="127"/>
      <c r="D709" s="128"/>
    </row>
    <row r="710" spans="1:4" ht="12.75">
      <c r="A710" s="127"/>
      <c r="B710" s="128"/>
      <c r="C710" s="127"/>
      <c r="D710" s="128"/>
    </row>
    <row r="711" spans="1:4" ht="12.75">
      <c r="A711" s="127"/>
      <c r="B711" s="128"/>
      <c r="C711" s="127"/>
      <c r="D711" s="128"/>
    </row>
    <row r="712" spans="1:4" ht="12.75">
      <c r="A712" s="127"/>
      <c r="B712" s="128"/>
      <c r="C712" s="127"/>
      <c r="D712" s="128"/>
    </row>
    <row r="713" spans="1:4" ht="12.75">
      <c r="A713" s="127"/>
      <c r="B713" s="128"/>
      <c r="C713" s="127"/>
      <c r="D713" s="128"/>
    </row>
    <row r="714" spans="1:4" ht="12.75">
      <c r="A714" s="127"/>
      <c r="B714" s="128"/>
      <c r="C714" s="127"/>
      <c r="D714" s="128"/>
    </row>
    <row r="715" spans="1:4" ht="12.75">
      <c r="A715" s="127"/>
      <c r="B715" s="128"/>
      <c r="C715" s="127"/>
      <c r="D715" s="128"/>
    </row>
    <row r="716" spans="1:4" ht="12.75">
      <c r="A716" s="127"/>
      <c r="B716" s="128"/>
      <c r="C716" s="127"/>
      <c r="D716" s="128"/>
    </row>
    <row r="717" spans="1:4" ht="12.75">
      <c r="A717" s="127"/>
      <c r="B717" s="128"/>
      <c r="C717" s="127"/>
      <c r="D717" s="128"/>
    </row>
    <row r="718" spans="1:4" ht="12.75">
      <c r="A718" s="127"/>
      <c r="B718" s="128"/>
      <c r="C718" s="127"/>
      <c r="D718" s="128"/>
    </row>
    <row r="719" spans="1:4" ht="12.75">
      <c r="A719" s="127"/>
      <c r="B719" s="128"/>
      <c r="C719" s="127"/>
      <c r="D719" s="128"/>
    </row>
    <row r="720" spans="1:4" ht="12.75">
      <c r="A720" s="127"/>
      <c r="B720" s="128"/>
      <c r="C720" s="127"/>
      <c r="D720" s="128"/>
    </row>
    <row r="721" spans="1:4" ht="12.75">
      <c r="A721" s="127"/>
      <c r="B721" s="128"/>
      <c r="C721" s="127"/>
      <c r="D721" s="128"/>
    </row>
    <row r="722" spans="1:4" ht="12.75">
      <c r="A722" s="127"/>
      <c r="B722" s="128"/>
      <c r="C722" s="127"/>
      <c r="D722" s="128"/>
    </row>
    <row r="723" spans="1:4" ht="12.75">
      <c r="A723" s="127"/>
      <c r="B723" s="128"/>
      <c r="C723" s="127"/>
      <c r="D723" s="128"/>
    </row>
    <row r="724" spans="1:4" ht="12.75">
      <c r="A724" s="127"/>
      <c r="B724" s="128"/>
      <c r="C724" s="127"/>
      <c r="D724" s="128"/>
    </row>
    <row r="725" spans="1:4" ht="12.75">
      <c r="A725" s="127"/>
      <c r="B725" s="128"/>
      <c r="C725" s="127"/>
      <c r="D725" s="128"/>
    </row>
    <row r="726" spans="1:4" ht="12.75">
      <c r="A726" s="127"/>
      <c r="B726" s="128"/>
      <c r="C726" s="127"/>
      <c r="D726" s="128"/>
    </row>
    <row r="727" spans="1:4" ht="12.75">
      <c r="A727" s="127"/>
      <c r="B727" s="128"/>
      <c r="C727" s="127"/>
      <c r="D727" s="128"/>
    </row>
    <row r="728" spans="1:4" ht="12.75">
      <c r="A728" s="127"/>
      <c r="B728" s="128"/>
      <c r="C728" s="127"/>
      <c r="D728" s="128"/>
    </row>
    <row r="729" spans="1:4" ht="12.75">
      <c r="A729" s="127"/>
      <c r="B729" s="128"/>
      <c r="C729" s="127"/>
      <c r="D729" s="128"/>
    </row>
    <row r="730" spans="1:4" ht="12.75">
      <c r="A730" s="127"/>
      <c r="B730" s="128"/>
      <c r="C730" s="127"/>
      <c r="D730" s="128"/>
    </row>
    <row r="731" spans="1:4" ht="12.75">
      <c r="A731" s="127"/>
      <c r="B731" s="128"/>
      <c r="C731" s="127"/>
      <c r="D731" s="128"/>
    </row>
    <row r="732" spans="1:4" ht="12.75">
      <c r="A732" s="127"/>
      <c r="B732" s="128"/>
      <c r="C732" s="127"/>
      <c r="D732" s="128"/>
    </row>
    <row r="733" spans="1:4" ht="12.75">
      <c r="A733" s="127"/>
      <c r="B733" s="128"/>
      <c r="C733" s="127"/>
      <c r="D733" s="128"/>
    </row>
    <row r="734" spans="1:4" ht="12.75">
      <c r="A734" s="127"/>
      <c r="B734" s="128"/>
      <c r="C734" s="127"/>
      <c r="D734" s="128"/>
    </row>
    <row r="735" spans="1:4" ht="12.75">
      <c r="A735" s="127"/>
      <c r="B735" s="128"/>
      <c r="C735" s="127"/>
      <c r="D735" s="128"/>
    </row>
    <row r="736" spans="1:4" ht="12.75">
      <c r="A736" s="127"/>
      <c r="B736" s="128"/>
      <c r="C736" s="127"/>
      <c r="D736" s="128"/>
    </row>
    <row r="737" spans="1:4" ht="12.75">
      <c r="A737" s="127"/>
      <c r="B737" s="128"/>
      <c r="C737" s="127"/>
      <c r="D737" s="128"/>
    </row>
    <row r="738" spans="1:4" ht="12.75">
      <c r="A738" s="127"/>
      <c r="B738" s="128"/>
      <c r="C738" s="127"/>
      <c r="D738" s="128"/>
    </row>
    <row r="739" spans="1:4" ht="12.75">
      <c r="A739" s="127"/>
      <c r="B739" s="128"/>
      <c r="C739" s="127"/>
      <c r="D739" s="128"/>
    </row>
    <row r="740" spans="1:4" ht="12.75">
      <c r="A740" s="127"/>
      <c r="B740" s="128"/>
      <c r="C740" s="127"/>
      <c r="D740" s="128"/>
    </row>
    <row r="741" spans="1:4" ht="12.75">
      <c r="A741" s="127"/>
      <c r="B741" s="128"/>
      <c r="C741" s="127"/>
      <c r="D741" s="128"/>
    </row>
    <row r="742" spans="1:4" ht="12.75">
      <c r="A742" s="127"/>
      <c r="B742" s="128"/>
      <c r="C742" s="127"/>
      <c r="D742" s="128"/>
    </row>
    <row r="743" spans="1:4" ht="12.75">
      <c r="A743" s="127"/>
      <c r="B743" s="128"/>
      <c r="C743" s="127"/>
      <c r="D743" s="128"/>
    </row>
    <row r="744" spans="1:4" ht="12.75">
      <c r="A744" s="127"/>
      <c r="B744" s="128"/>
      <c r="C744" s="127"/>
      <c r="D744" s="128"/>
    </row>
    <row r="745" spans="1:4" ht="12.75">
      <c r="A745" s="127"/>
      <c r="B745" s="128"/>
      <c r="C745" s="127"/>
      <c r="D745" s="128"/>
    </row>
    <row r="746" spans="1:4" ht="12.75">
      <c r="A746" s="127"/>
      <c r="B746" s="128"/>
      <c r="C746" s="127"/>
      <c r="D746" s="128"/>
    </row>
    <row r="747" spans="1:4" ht="12.75">
      <c r="A747" s="127"/>
      <c r="B747" s="128"/>
      <c r="C747" s="127"/>
      <c r="D747" s="128"/>
    </row>
    <row r="748" spans="1:4" ht="12.75">
      <c r="A748" s="127"/>
      <c r="B748" s="128"/>
      <c r="C748" s="127"/>
      <c r="D748" s="128"/>
    </row>
    <row r="749" spans="1:4" ht="12.75">
      <c r="A749" s="127"/>
      <c r="B749" s="128"/>
      <c r="C749" s="127"/>
      <c r="D749" s="128"/>
    </row>
    <row r="750" spans="1:4" ht="12.75">
      <c r="A750" s="127"/>
      <c r="B750" s="128"/>
      <c r="C750" s="127"/>
      <c r="D750" s="128"/>
    </row>
    <row r="751" spans="1:4" ht="12.75">
      <c r="A751" s="127"/>
      <c r="B751" s="128"/>
      <c r="C751" s="127"/>
      <c r="D751" s="128"/>
    </row>
    <row r="752" spans="1:4" ht="12.75">
      <c r="A752" s="127"/>
      <c r="B752" s="128"/>
      <c r="C752" s="127"/>
      <c r="D752" s="128"/>
    </row>
    <row r="753" spans="1:4" ht="12.75">
      <c r="A753" s="127"/>
      <c r="B753" s="128"/>
      <c r="C753" s="127"/>
      <c r="D753" s="128"/>
    </row>
    <row r="754" spans="1:4" ht="12.75">
      <c r="A754" s="127"/>
      <c r="B754" s="128"/>
      <c r="C754" s="127"/>
      <c r="D754" s="128"/>
    </row>
    <row r="755" spans="1:4" ht="12.75">
      <c r="A755" s="127"/>
      <c r="B755" s="128"/>
      <c r="C755" s="127"/>
      <c r="D755" s="128"/>
    </row>
    <row r="756" spans="1:4" ht="12.75">
      <c r="A756" s="127"/>
      <c r="B756" s="128"/>
      <c r="C756" s="127"/>
      <c r="D756" s="128"/>
    </row>
    <row r="757" spans="1:4" ht="12.75">
      <c r="A757" s="127"/>
      <c r="B757" s="128"/>
      <c r="C757" s="127"/>
      <c r="D757" s="128"/>
    </row>
    <row r="758" spans="1:4" ht="12.75">
      <c r="A758" s="127"/>
      <c r="B758" s="128"/>
      <c r="C758" s="127"/>
      <c r="D758" s="128"/>
    </row>
    <row r="759" spans="1:4" ht="12.75">
      <c r="A759" s="127"/>
      <c r="B759" s="128"/>
      <c r="C759" s="127"/>
      <c r="D759" s="128"/>
    </row>
    <row r="760" spans="1:4" ht="12.75">
      <c r="A760" s="127"/>
      <c r="B760" s="128"/>
      <c r="C760" s="127"/>
      <c r="D760" s="128"/>
    </row>
    <row r="761" spans="1:4" ht="12.75">
      <c r="A761" s="127"/>
      <c r="B761" s="128"/>
      <c r="C761" s="127"/>
      <c r="D761" s="128"/>
    </row>
    <row r="762" spans="1:4" ht="12.75">
      <c r="A762" s="127"/>
      <c r="B762" s="128"/>
      <c r="C762" s="127"/>
      <c r="D762" s="128"/>
    </row>
    <row r="763" spans="1:4" ht="12.75">
      <c r="A763" s="127"/>
      <c r="B763" s="128"/>
      <c r="C763" s="127"/>
      <c r="D763" s="128"/>
    </row>
    <row r="764" spans="1:4" ht="12.75">
      <c r="A764" s="127"/>
      <c r="B764" s="128"/>
      <c r="C764" s="127"/>
      <c r="D764" s="128"/>
    </row>
    <row r="765" spans="1:4" ht="12.75">
      <c r="A765" s="127"/>
      <c r="B765" s="128"/>
      <c r="C765" s="127"/>
      <c r="D765" s="128"/>
    </row>
    <row r="766" spans="1:4" ht="12.75">
      <c r="A766" s="127"/>
      <c r="B766" s="128"/>
      <c r="C766" s="127"/>
      <c r="D766" s="128"/>
    </row>
    <row r="767" spans="1:4" ht="12.75">
      <c r="A767" s="127"/>
      <c r="B767" s="128"/>
      <c r="C767" s="127"/>
      <c r="D767" s="128"/>
    </row>
    <row r="768" spans="1:4" ht="12.75">
      <c r="A768" s="127"/>
      <c r="B768" s="128"/>
      <c r="C768" s="127"/>
      <c r="D768" s="128"/>
    </row>
    <row r="769" spans="1:4" ht="12.75">
      <c r="A769" s="127"/>
      <c r="B769" s="128"/>
      <c r="C769" s="127"/>
      <c r="D769" s="128"/>
    </row>
    <row r="770" spans="1:4" ht="12.75">
      <c r="A770" s="127"/>
      <c r="B770" s="128"/>
      <c r="C770" s="127"/>
      <c r="D770" s="128"/>
    </row>
    <row r="771" spans="1:4" ht="12.75">
      <c r="A771" s="127"/>
      <c r="B771" s="128"/>
      <c r="C771" s="127"/>
      <c r="D771" s="128"/>
    </row>
    <row r="772" spans="1:4" ht="12.75">
      <c r="A772" s="127"/>
      <c r="B772" s="128"/>
      <c r="C772" s="127"/>
      <c r="D772" s="128"/>
    </row>
    <row r="773" spans="1:4" ht="12.75">
      <c r="A773" s="127"/>
      <c r="B773" s="128"/>
      <c r="C773" s="127"/>
      <c r="D773" s="128"/>
    </row>
    <row r="774" spans="1:4" ht="12.75">
      <c r="A774" s="127"/>
      <c r="B774" s="128"/>
      <c r="C774" s="127"/>
      <c r="D774" s="128"/>
    </row>
    <row r="775" spans="1:4" ht="12.75">
      <c r="A775" s="127"/>
      <c r="B775" s="128"/>
      <c r="C775" s="127"/>
      <c r="D775" s="128"/>
    </row>
    <row r="776" spans="1:4" ht="12.75">
      <c r="A776" s="127"/>
      <c r="B776" s="128"/>
      <c r="C776" s="127"/>
      <c r="D776" s="128"/>
    </row>
    <row r="777" spans="1:4" ht="12.75">
      <c r="A777" s="127"/>
      <c r="B777" s="128"/>
      <c r="C777" s="127"/>
      <c r="D777" s="128"/>
    </row>
    <row r="778" spans="1:4" ht="12.75">
      <c r="A778" s="127"/>
      <c r="B778" s="128"/>
      <c r="C778" s="127"/>
      <c r="D778" s="128"/>
    </row>
    <row r="779" spans="1:4" ht="12.75">
      <c r="A779" s="127"/>
      <c r="B779" s="128"/>
      <c r="C779" s="127"/>
      <c r="D779" s="128"/>
    </row>
    <row r="780" spans="1:4" ht="12.75">
      <c r="A780" s="127"/>
      <c r="B780" s="128"/>
      <c r="C780" s="127"/>
      <c r="D780" s="128"/>
    </row>
    <row r="781" spans="1:4" ht="12.75">
      <c r="A781" s="127"/>
      <c r="B781" s="128"/>
      <c r="C781" s="127"/>
      <c r="D781" s="128"/>
    </row>
    <row r="782" spans="1:4" ht="12.75">
      <c r="A782" s="127"/>
      <c r="B782" s="128"/>
      <c r="C782" s="127"/>
      <c r="D782" s="128"/>
    </row>
    <row r="783" spans="1:4" ht="12.75">
      <c r="A783" s="127"/>
      <c r="B783" s="128"/>
      <c r="C783" s="127"/>
      <c r="D783" s="128"/>
    </row>
    <row r="784" spans="1:4" ht="12.75">
      <c r="A784" s="127"/>
      <c r="B784" s="128"/>
      <c r="C784" s="127"/>
      <c r="D784" s="128"/>
    </row>
    <row r="785" spans="1:4" ht="12.75">
      <c r="A785" s="127"/>
      <c r="B785" s="128"/>
      <c r="C785" s="127"/>
      <c r="D785" s="128"/>
    </row>
    <row r="786" spans="1:4" ht="12.75">
      <c r="A786" s="127"/>
      <c r="B786" s="128"/>
      <c r="C786" s="127"/>
      <c r="D786" s="128"/>
    </row>
    <row r="787" spans="1:4" ht="12.75">
      <c r="A787" s="127"/>
      <c r="B787" s="128"/>
      <c r="C787" s="127"/>
      <c r="D787" s="128"/>
    </row>
    <row r="788" spans="1:4" ht="12.75">
      <c r="A788" s="127"/>
      <c r="B788" s="128"/>
      <c r="C788" s="127"/>
      <c r="D788" s="128"/>
    </row>
    <row r="789" spans="1:4" ht="12.75">
      <c r="A789" s="127"/>
      <c r="B789" s="128"/>
      <c r="C789" s="127"/>
      <c r="D789" s="128"/>
    </row>
    <row r="790" spans="1:4" ht="12.75">
      <c r="A790" s="127"/>
      <c r="B790" s="128"/>
      <c r="C790" s="127"/>
      <c r="D790" s="128"/>
    </row>
    <row r="791" spans="1:4" ht="12.75">
      <c r="A791" s="127"/>
      <c r="B791" s="128"/>
      <c r="C791" s="127"/>
      <c r="D791" s="128"/>
    </row>
    <row r="792" spans="1:4" ht="12.75">
      <c r="A792" s="127"/>
      <c r="B792" s="128"/>
      <c r="C792" s="127"/>
      <c r="D792" s="128"/>
    </row>
    <row r="793" spans="1:4" ht="12.75">
      <c r="A793" s="127"/>
      <c r="B793" s="128"/>
      <c r="C793" s="127"/>
      <c r="D793" s="128"/>
    </row>
    <row r="794" spans="1:4" ht="12.75">
      <c r="A794" s="127"/>
      <c r="B794" s="128"/>
      <c r="C794" s="127"/>
      <c r="D794" s="128"/>
    </row>
    <row r="795" spans="1:4" ht="12.75">
      <c r="A795" s="127"/>
      <c r="B795" s="128"/>
      <c r="C795" s="127"/>
      <c r="D795" s="128"/>
    </row>
    <row r="796" spans="1:4" ht="12.75">
      <c r="A796" s="127"/>
      <c r="B796" s="128"/>
      <c r="C796" s="127"/>
      <c r="D796" s="128"/>
    </row>
    <row r="797" spans="1:4" ht="12.75">
      <c r="A797" s="127"/>
      <c r="B797" s="128"/>
      <c r="C797" s="127"/>
      <c r="D797" s="128"/>
    </row>
    <row r="798" spans="1:4" ht="12.75">
      <c r="A798" s="127"/>
      <c r="B798" s="128"/>
      <c r="C798" s="127"/>
      <c r="D798" s="128"/>
    </row>
    <row r="799" spans="1:4" ht="12.75">
      <c r="A799" s="127"/>
      <c r="B799" s="128"/>
      <c r="C799" s="127"/>
      <c r="D799" s="128"/>
    </row>
    <row r="800" spans="1:4" ht="12.75">
      <c r="A800" s="127"/>
      <c r="B800" s="128"/>
      <c r="C800" s="127"/>
      <c r="D800" s="128"/>
    </row>
    <row r="801" spans="1:4" ht="12.75">
      <c r="A801" s="127"/>
      <c r="B801" s="128"/>
      <c r="C801" s="127"/>
      <c r="D801" s="128"/>
    </row>
    <row r="802" spans="1:4" ht="12.75">
      <c r="A802" s="127"/>
      <c r="B802" s="128"/>
      <c r="C802" s="127"/>
      <c r="D802" s="128"/>
    </row>
    <row r="803" spans="1:4" ht="12.75">
      <c r="A803" s="127"/>
      <c r="B803" s="128"/>
      <c r="C803" s="127"/>
      <c r="D803" s="128"/>
    </row>
    <row r="804" spans="1:4" ht="12.75">
      <c r="A804" s="127"/>
      <c r="B804" s="128"/>
      <c r="C804" s="127"/>
      <c r="D804" s="128"/>
    </row>
    <row r="805" spans="1:4" ht="12.75">
      <c r="A805" s="127"/>
      <c r="B805" s="128"/>
      <c r="C805" s="127"/>
      <c r="D805" s="128"/>
    </row>
    <row r="806" spans="1:4" ht="12.75">
      <c r="A806" s="127"/>
      <c r="B806" s="128"/>
      <c r="C806" s="127"/>
      <c r="D806" s="128"/>
    </row>
    <row r="807" spans="1:4" ht="12.75">
      <c r="A807" s="127"/>
      <c r="B807" s="128"/>
      <c r="C807" s="127"/>
      <c r="D807" s="128"/>
    </row>
    <row r="808" spans="1:4" ht="12.75">
      <c r="A808" s="127"/>
      <c r="B808" s="128"/>
      <c r="C808" s="127"/>
      <c r="D808" s="128"/>
    </row>
    <row r="809" spans="1:4" ht="12.75">
      <c r="A809" s="127"/>
      <c r="B809" s="128"/>
      <c r="C809" s="127"/>
      <c r="D809" s="128"/>
    </row>
    <row r="810" spans="1:4" ht="12.75">
      <c r="A810" s="127"/>
      <c r="B810" s="128"/>
      <c r="C810" s="127"/>
      <c r="D810" s="128"/>
    </row>
    <row r="811" spans="1:4" ht="12.75">
      <c r="A811" s="127"/>
      <c r="B811" s="128"/>
      <c r="C811" s="127"/>
      <c r="D811" s="128"/>
    </row>
    <row r="812" spans="1:4" ht="12.75">
      <c r="A812" s="127"/>
      <c r="B812" s="128"/>
      <c r="C812" s="127"/>
      <c r="D812" s="128"/>
    </row>
    <row r="813" spans="1:4" ht="12.75">
      <c r="A813" s="127"/>
      <c r="B813" s="128"/>
      <c r="C813" s="127"/>
      <c r="D813" s="128"/>
    </row>
    <row r="814" spans="1:4" ht="12.75">
      <c r="A814" s="127"/>
      <c r="B814" s="128"/>
      <c r="C814" s="127"/>
      <c r="D814" s="128"/>
    </row>
    <row r="815" spans="1:4" ht="12.75">
      <c r="A815" s="127"/>
      <c r="B815" s="128"/>
      <c r="C815" s="127"/>
      <c r="D815" s="128"/>
    </row>
    <row r="816" spans="1:4" ht="12.75">
      <c r="A816" s="127"/>
      <c r="B816" s="128"/>
      <c r="C816" s="127"/>
      <c r="D816" s="128"/>
    </row>
    <row r="817" spans="1:4" ht="12.75">
      <c r="A817" s="127"/>
      <c r="B817" s="128"/>
      <c r="C817" s="127"/>
      <c r="D817" s="128"/>
    </row>
    <row r="818" spans="1:4" ht="12.75">
      <c r="A818" s="127"/>
      <c r="B818" s="128"/>
      <c r="C818" s="127"/>
      <c r="D818" s="128"/>
    </row>
    <row r="819" spans="1:4" ht="12.75">
      <c r="A819" s="127"/>
      <c r="B819" s="128"/>
      <c r="C819" s="127"/>
      <c r="D819" s="128"/>
    </row>
    <row r="820" spans="1:4" ht="12.75">
      <c r="A820" s="127"/>
      <c r="B820" s="128"/>
      <c r="C820" s="127"/>
      <c r="D820" s="128"/>
    </row>
    <row r="821" spans="1:4" ht="12.75">
      <c r="A821" s="127"/>
      <c r="B821" s="128"/>
      <c r="C821" s="127"/>
      <c r="D821" s="128"/>
    </row>
    <row r="822" spans="1:4" ht="12.75">
      <c r="A822" s="127"/>
      <c r="B822" s="128"/>
      <c r="C822" s="127"/>
      <c r="D822" s="128"/>
    </row>
    <row r="823" spans="1:4" ht="12.75">
      <c r="A823" s="127"/>
      <c r="B823" s="128"/>
      <c r="C823" s="127"/>
      <c r="D823" s="128"/>
    </row>
    <row r="824" spans="1:4" ht="12.75">
      <c r="A824" s="127"/>
      <c r="B824" s="128"/>
      <c r="C824" s="127"/>
      <c r="D824" s="128"/>
    </row>
    <row r="825" spans="1:4" ht="12.75">
      <c r="A825" s="127"/>
      <c r="B825" s="128"/>
      <c r="C825" s="127"/>
      <c r="D825" s="128"/>
    </row>
    <row r="826" spans="1:4" ht="12.75">
      <c r="A826" s="127"/>
      <c r="B826" s="128"/>
      <c r="C826" s="127"/>
      <c r="D826" s="128"/>
    </row>
    <row r="827" spans="1:4" ht="12.75">
      <c r="A827" s="127"/>
      <c r="B827" s="128"/>
      <c r="C827" s="127"/>
      <c r="D827" s="128"/>
    </row>
    <row r="828" spans="1:4" ht="12.75">
      <c r="A828" s="127"/>
      <c r="B828" s="128"/>
      <c r="C828" s="127"/>
      <c r="D828" s="128"/>
    </row>
    <row r="829" spans="1:4" ht="12.75">
      <c r="A829" s="127"/>
      <c r="B829" s="128"/>
      <c r="C829" s="127"/>
      <c r="D829" s="128"/>
    </row>
    <row r="830" spans="1:4" ht="12.75">
      <c r="A830" s="127"/>
      <c r="B830" s="128"/>
      <c r="C830" s="127"/>
      <c r="D830" s="128"/>
    </row>
    <row r="831" spans="1:4" ht="12.75">
      <c r="A831" s="127"/>
      <c r="B831" s="128"/>
      <c r="C831" s="127"/>
      <c r="D831" s="128"/>
    </row>
    <row r="832" spans="1:4" ht="12.75">
      <c r="A832" s="127"/>
      <c r="B832" s="128"/>
      <c r="C832" s="127"/>
      <c r="D832" s="128"/>
    </row>
    <row r="833" spans="1:4" ht="12.75">
      <c r="A833" s="127"/>
      <c r="B833" s="128"/>
      <c r="C833" s="127"/>
      <c r="D833" s="128"/>
    </row>
    <row r="834" spans="1:4" ht="12.75">
      <c r="A834" s="127"/>
      <c r="B834" s="128"/>
      <c r="C834" s="127"/>
      <c r="D834" s="128"/>
    </row>
    <row r="835" spans="1:4" ht="12.75">
      <c r="A835" s="127"/>
      <c r="B835" s="128"/>
      <c r="C835" s="127"/>
      <c r="D835" s="128"/>
    </row>
    <row r="836" spans="1:4" ht="12.75">
      <c r="A836" s="127"/>
      <c r="B836" s="128"/>
      <c r="C836" s="127"/>
      <c r="D836" s="128"/>
    </row>
    <row r="837" spans="1:4" ht="12.75">
      <c r="A837" s="127"/>
      <c r="B837" s="128"/>
      <c r="C837" s="127"/>
      <c r="D837" s="128"/>
    </row>
    <row r="838" spans="1:4" ht="12.75">
      <c r="A838" s="127"/>
      <c r="B838" s="128"/>
      <c r="C838" s="127"/>
      <c r="D838" s="128"/>
    </row>
  </sheetData>
  <mergeCells count="11">
    <mergeCell ref="D10:E10"/>
    <mergeCell ref="A15:E15"/>
    <mergeCell ref="D13:E13"/>
    <mergeCell ref="D12:E12"/>
    <mergeCell ref="D11:E11"/>
    <mergeCell ref="D9:E9"/>
    <mergeCell ref="C1:E1"/>
    <mergeCell ref="C2:E2"/>
    <mergeCell ref="C3:E3"/>
    <mergeCell ref="C4:E4"/>
    <mergeCell ref="C5:E5"/>
  </mergeCells>
  <printOptions/>
  <pageMargins left="0.43" right="0.38" top="0.42" bottom="0.5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7"/>
  <sheetViews>
    <sheetView view="pageBreakPreview" zoomScale="150" zoomScaleSheetLayoutView="150" workbookViewId="0" topLeftCell="A1">
      <selection activeCell="C6" sqref="C6:F6"/>
    </sheetView>
  </sheetViews>
  <sheetFormatPr defaultColWidth="9.00390625" defaultRowHeight="12.75"/>
  <cols>
    <col min="1" max="1" width="5.00390625" style="82" customWidth="1"/>
    <col min="2" max="2" width="6.00390625" style="3" customWidth="1"/>
    <col min="3" max="3" width="9.25390625" style="82" customWidth="1"/>
    <col min="4" max="4" width="65.00390625" style="3" customWidth="1"/>
    <col min="5" max="5" width="17.00390625" style="4" customWidth="1"/>
    <col min="6" max="6" width="16.25390625" style="4" customWidth="1"/>
    <col min="7" max="16384" width="9.125" style="4" customWidth="1"/>
  </cols>
  <sheetData>
    <row r="1" spans="1:6" ht="15">
      <c r="A1" s="302" t="s">
        <v>125</v>
      </c>
      <c r="B1" s="302"/>
      <c r="C1" s="302"/>
      <c r="D1" s="302"/>
      <c r="E1" s="302"/>
      <c r="F1" s="302"/>
    </row>
    <row r="2" spans="1:6" ht="15">
      <c r="A2" s="302" t="s">
        <v>199</v>
      </c>
      <c r="B2" s="302"/>
      <c r="C2" s="302"/>
      <c r="D2" s="302"/>
      <c r="E2" s="302"/>
      <c r="F2" s="302"/>
    </row>
    <row r="3" spans="1:6" ht="15">
      <c r="A3" s="302" t="s">
        <v>200</v>
      </c>
      <c r="B3" s="302"/>
      <c r="C3" s="302"/>
      <c r="D3" s="302"/>
      <c r="E3" s="302"/>
      <c r="F3" s="302"/>
    </row>
    <row r="4" spans="1:6" ht="15" customHeight="1">
      <c r="A4" s="307" t="s">
        <v>480</v>
      </c>
      <c r="B4" s="307"/>
      <c r="C4" s="307"/>
      <c r="D4" s="307"/>
      <c r="E4" s="307"/>
      <c r="F4" s="307"/>
    </row>
    <row r="5" spans="1:6" ht="15">
      <c r="A5" s="307" t="s">
        <v>308</v>
      </c>
      <c r="B5" s="307"/>
      <c r="C5" s="307"/>
      <c r="D5" s="307"/>
      <c r="E5" s="307"/>
      <c r="F5" s="307"/>
    </row>
    <row r="6" spans="1:6" ht="15">
      <c r="A6" s="74"/>
      <c r="B6" s="46"/>
      <c r="C6" s="302" t="s">
        <v>245</v>
      </c>
      <c r="D6" s="302"/>
      <c r="E6" s="302"/>
      <c r="F6" s="302"/>
    </row>
    <row r="7" spans="4:6" ht="15">
      <c r="D7" s="83"/>
      <c r="E7" s="83"/>
      <c r="F7" s="253"/>
    </row>
    <row r="8" spans="4:6" ht="15">
      <c r="D8" s="83"/>
      <c r="E8" s="83"/>
      <c r="F8" s="253" t="s">
        <v>401</v>
      </c>
    </row>
    <row r="9" spans="4:6" ht="15">
      <c r="D9" s="83"/>
      <c r="E9" s="83"/>
      <c r="F9" s="43" t="s">
        <v>199</v>
      </c>
    </row>
    <row r="10" spans="4:6" ht="15">
      <c r="D10" s="83"/>
      <c r="E10" s="83"/>
      <c r="F10" s="43" t="s">
        <v>200</v>
      </c>
    </row>
    <row r="11" spans="4:6" ht="15.75" customHeight="1">
      <c r="D11" s="316" t="s">
        <v>354</v>
      </c>
      <c r="E11" s="316"/>
      <c r="F11" s="316"/>
    </row>
    <row r="12" spans="4:6" ht="15.75" customHeight="1">
      <c r="D12" s="316" t="s">
        <v>308</v>
      </c>
      <c r="E12" s="316"/>
      <c r="F12" s="316"/>
    </row>
    <row r="13" spans="4:6" ht="15">
      <c r="D13" s="83"/>
      <c r="E13" s="255"/>
      <c r="F13" s="43" t="s">
        <v>612</v>
      </c>
    </row>
    <row r="14" spans="4:5" ht="15.75" customHeight="1">
      <c r="D14" s="11"/>
      <c r="E14" s="12"/>
    </row>
    <row r="15" spans="1:6" s="6" customFormat="1" ht="54" customHeight="1">
      <c r="A15" s="315" t="s">
        <v>402</v>
      </c>
      <c r="B15" s="315"/>
      <c r="C15" s="315"/>
      <c r="D15" s="315"/>
      <c r="E15" s="315"/>
      <c r="F15" s="315"/>
    </row>
    <row r="16" spans="5:6" ht="19.5" customHeight="1">
      <c r="E16" s="10"/>
      <c r="F16" s="10" t="s">
        <v>198</v>
      </c>
    </row>
    <row r="17" spans="1:6" s="89" customFormat="1" ht="87.75" customHeight="1">
      <c r="A17" s="84" t="s">
        <v>376</v>
      </c>
      <c r="B17" s="85" t="s">
        <v>377</v>
      </c>
      <c r="C17" s="86" t="s">
        <v>378</v>
      </c>
      <c r="D17" s="87"/>
      <c r="E17" s="88" t="s">
        <v>403</v>
      </c>
      <c r="F17" s="88" t="s">
        <v>404</v>
      </c>
    </row>
    <row r="18" spans="1:6" s="95" customFormat="1" ht="12">
      <c r="A18" s="90">
        <v>1</v>
      </c>
      <c r="B18" s="91" t="s">
        <v>379</v>
      </c>
      <c r="C18" s="92">
        <v>3</v>
      </c>
      <c r="D18" s="93" t="s">
        <v>183</v>
      </c>
      <c r="E18" s="94">
        <v>5</v>
      </c>
      <c r="F18" s="94">
        <v>6</v>
      </c>
    </row>
    <row r="19" spans="1:6" s="99" customFormat="1" ht="15">
      <c r="A19" s="96" t="s">
        <v>325</v>
      </c>
      <c r="B19" s="97" t="s">
        <v>184</v>
      </c>
      <c r="C19" s="97"/>
      <c r="D19" s="98" t="s">
        <v>380</v>
      </c>
      <c r="E19" s="130">
        <f>E20+E21+E22+E23+E25+E24</f>
        <v>87383.30181</v>
      </c>
      <c r="F19" s="130">
        <f>F20+F21+F22+F23+F25+F24</f>
        <v>89035.62726000001</v>
      </c>
    </row>
    <row r="20" spans="1:6" s="99" customFormat="1" ht="35.25" customHeight="1">
      <c r="A20" s="96"/>
      <c r="B20" s="100" t="s">
        <v>184</v>
      </c>
      <c r="C20" s="100" t="s">
        <v>185</v>
      </c>
      <c r="D20" s="101" t="s">
        <v>405</v>
      </c>
      <c r="E20" s="131">
        <f>'[1]р 7.1 2016- 2017'!G15</f>
        <v>3641.12</v>
      </c>
      <c r="F20" s="131">
        <f>'[1]р 7.1 2016- 2017'!H15</f>
        <v>3641.12</v>
      </c>
    </row>
    <row r="21" spans="1:6" s="7" customFormat="1" ht="45">
      <c r="A21" s="102"/>
      <c r="B21" s="103" t="s">
        <v>184</v>
      </c>
      <c r="C21" s="103" t="s">
        <v>186</v>
      </c>
      <c r="D21" s="101" t="s">
        <v>165</v>
      </c>
      <c r="E21" s="131">
        <f>'[1]р 7.1 2016- 2017'!G19</f>
        <v>4744</v>
      </c>
      <c r="F21" s="131">
        <f>'[1]р 7.1 2016- 2017'!H19</f>
        <v>4752</v>
      </c>
    </row>
    <row r="22" spans="1:7" s="7" customFormat="1" ht="48.75" customHeight="1">
      <c r="A22" s="102"/>
      <c r="B22" s="103" t="s">
        <v>184</v>
      </c>
      <c r="C22" s="103" t="s">
        <v>187</v>
      </c>
      <c r="D22" s="101" t="s">
        <v>382</v>
      </c>
      <c r="E22" s="132">
        <f>'[1]р 7.1 2016- 2017'!G25</f>
        <v>33702.09986</v>
      </c>
      <c r="F22" s="132">
        <f>'[1]р 7.1 2016- 2017'!H25</f>
        <v>33702.09986</v>
      </c>
      <c r="G22" s="256"/>
    </row>
    <row r="23" spans="1:6" s="7" customFormat="1" ht="33.75" customHeight="1">
      <c r="A23" s="102"/>
      <c r="B23" s="103" t="s">
        <v>184</v>
      </c>
      <c r="C23" s="103" t="s">
        <v>97</v>
      </c>
      <c r="D23" s="101" t="s">
        <v>329</v>
      </c>
      <c r="E23" s="132">
        <f>'[1]р 7.1 2016- 2017'!G45</f>
        <v>12189.945</v>
      </c>
      <c r="F23" s="132">
        <f>'[1]р 7.1 2016- 2017'!H45</f>
        <v>12189.945</v>
      </c>
    </row>
    <row r="24" spans="1:6" s="7" customFormat="1" ht="24.75" customHeight="1">
      <c r="A24" s="102"/>
      <c r="B24" s="103" t="s">
        <v>184</v>
      </c>
      <c r="C24" s="103" t="s">
        <v>158</v>
      </c>
      <c r="D24" s="101" t="s">
        <v>2</v>
      </c>
      <c r="E24" s="132">
        <v>1000</v>
      </c>
      <c r="F24" s="132">
        <v>500</v>
      </c>
    </row>
    <row r="25" spans="1:6" s="7" customFormat="1" ht="15">
      <c r="A25" s="102"/>
      <c r="B25" s="103" t="s">
        <v>184</v>
      </c>
      <c r="C25" s="103" t="s">
        <v>51</v>
      </c>
      <c r="D25" s="101" t="s">
        <v>3</v>
      </c>
      <c r="E25" s="132">
        <f>'[1]р 7.1 2016- 2017'!G55</f>
        <v>32106.136950000004</v>
      </c>
      <c r="F25" s="132">
        <f>'[1]р 7.1 2016- 2017'!H55</f>
        <v>34250.462400000004</v>
      </c>
    </row>
    <row r="26" spans="1:6" s="104" customFormat="1" ht="15">
      <c r="A26" s="96">
        <v>2</v>
      </c>
      <c r="B26" s="97" t="s">
        <v>185</v>
      </c>
      <c r="C26" s="97"/>
      <c r="D26" s="55" t="s">
        <v>99</v>
      </c>
      <c r="E26" s="130">
        <f>E27</f>
        <v>363.3</v>
      </c>
      <c r="F26" s="130">
        <f>F27</f>
        <v>346.6</v>
      </c>
    </row>
    <row r="27" spans="1:6" s="8" customFormat="1" ht="15" customHeight="1">
      <c r="A27" s="102"/>
      <c r="B27" s="103" t="s">
        <v>185</v>
      </c>
      <c r="C27" s="103" t="s">
        <v>186</v>
      </c>
      <c r="D27" s="101" t="s">
        <v>4</v>
      </c>
      <c r="E27" s="131">
        <f>'[1]р 7.1 2016- 2017'!G81</f>
        <v>363.3</v>
      </c>
      <c r="F27" s="131">
        <f>'[1]р 7.1 2016- 2017'!H81</f>
        <v>346.6</v>
      </c>
    </row>
    <row r="28" spans="1:6" s="99" customFormat="1" ht="29.25">
      <c r="A28" s="96" t="s">
        <v>478</v>
      </c>
      <c r="B28" s="97" t="s">
        <v>186</v>
      </c>
      <c r="C28" s="97"/>
      <c r="D28" s="55" t="s">
        <v>100</v>
      </c>
      <c r="E28" s="130">
        <f>E29+E30+E31</f>
        <v>4184.778</v>
      </c>
      <c r="F28" s="130">
        <f>F29+F30+F31</f>
        <v>4209.778</v>
      </c>
    </row>
    <row r="29" spans="1:6" s="99" customFormat="1" ht="15">
      <c r="A29" s="96"/>
      <c r="B29" s="100" t="s">
        <v>186</v>
      </c>
      <c r="C29" s="100" t="s">
        <v>187</v>
      </c>
      <c r="D29" s="105" t="s">
        <v>383</v>
      </c>
      <c r="E29" s="132">
        <f>'[1]р 7.1 2016- 2017'!G88</f>
        <v>387.2</v>
      </c>
      <c r="F29" s="132">
        <f>'[1]р 7.1 2016- 2017'!H88</f>
        <v>412.2</v>
      </c>
    </row>
    <row r="30" spans="1:6" s="99" customFormat="1" ht="33.75" customHeight="1">
      <c r="A30" s="102"/>
      <c r="B30" s="103" t="s">
        <v>186</v>
      </c>
      <c r="C30" s="103" t="s">
        <v>101</v>
      </c>
      <c r="D30" s="106" t="s">
        <v>384</v>
      </c>
      <c r="E30" s="132">
        <f>'[1]р 7.1 2016- 2017'!G95</f>
        <v>3797.578</v>
      </c>
      <c r="F30" s="132">
        <f>'[1]р 7.1 2016- 2017'!H95</f>
        <v>3797.578</v>
      </c>
    </row>
    <row r="31" spans="1:6" s="99" customFormat="1" ht="33.75" customHeight="1" hidden="1">
      <c r="A31" s="102"/>
      <c r="B31" s="103" t="s">
        <v>186</v>
      </c>
      <c r="C31" s="103" t="s">
        <v>506</v>
      </c>
      <c r="D31" s="106" t="s">
        <v>385</v>
      </c>
      <c r="E31" s="132">
        <v>0</v>
      </c>
      <c r="F31" s="132">
        <v>0</v>
      </c>
    </row>
    <row r="32" spans="1:6" s="7" customFormat="1" ht="14.25">
      <c r="A32" s="96" t="s">
        <v>167</v>
      </c>
      <c r="B32" s="97" t="s">
        <v>187</v>
      </c>
      <c r="C32" s="97"/>
      <c r="D32" s="55" t="s">
        <v>486</v>
      </c>
      <c r="E32" s="130">
        <f>E33</f>
        <v>3500</v>
      </c>
      <c r="F32" s="130">
        <f>F33</f>
        <v>3500</v>
      </c>
    </row>
    <row r="33" spans="1:6" s="104" customFormat="1" ht="15">
      <c r="A33" s="102"/>
      <c r="B33" s="103" t="s">
        <v>187</v>
      </c>
      <c r="C33" s="103" t="s">
        <v>101</v>
      </c>
      <c r="D33" s="101" t="s">
        <v>386</v>
      </c>
      <c r="E33" s="132">
        <f>'[1]р 7.1 2016- 2017'!G104</f>
        <v>3500</v>
      </c>
      <c r="F33" s="132">
        <f>'[1]р 7.1 2016- 2017'!H104</f>
        <v>3500</v>
      </c>
    </row>
    <row r="34" spans="1:6" s="99" customFormat="1" ht="15">
      <c r="A34" s="96" t="s">
        <v>169</v>
      </c>
      <c r="B34" s="97" t="s">
        <v>487</v>
      </c>
      <c r="C34" s="97"/>
      <c r="D34" s="107" t="s">
        <v>488</v>
      </c>
      <c r="E34" s="130">
        <f>E35+E36+E37</f>
        <v>12349.81</v>
      </c>
      <c r="F34" s="130">
        <f>F35+F36+F37</f>
        <v>10590</v>
      </c>
    </row>
    <row r="35" spans="1:6" s="99" customFormat="1" ht="15">
      <c r="A35" s="102"/>
      <c r="B35" s="103" t="s">
        <v>487</v>
      </c>
      <c r="C35" s="103" t="s">
        <v>184</v>
      </c>
      <c r="D35" s="101" t="s">
        <v>108</v>
      </c>
      <c r="E35" s="131">
        <f>'[1]р 7.1 2016- 2017'!G110</f>
        <v>5500</v>
      </c>
      <c r="F35" s="131">
        <f>'[1]р 7.1 2016- 2017'!H110</f>
        <v>5000</v>
      </c>
    </row>
    <row r="36" spans="1:6" s="99" customFormat="1" ht="15">
      <c r="A36" s="102"/>
      <c r="B36" s="103" t="s">
        <v>487</v>
      </c>
      <c r="C36" s="103" t="s">
        <v>185</v>
      </c>
      <c r="D36" s="108" t="s">
        <v>68</v>
      </c>
      <c r="E36" s="131">
        <f>'[1]р 7.1 2016- 2017'!G119</f>
        <v>2259.81</v>
      </c>
      <c r="F36" s="131">
        <f>'[1]р 7.1 2016- 2017'!H119</f>
        <v>1500</v>
      </c>
    </row>
    <row r="37" spans="1:6" s="99" customFormat="1" ht="15">
      <c r="A37" s="102"/>
      <c r="B37" s="103" t="s">
        <v>487</v>
      </c>
      <c r="C37" s="103" t="s">
        <v>186</v>
      </c>
      <c r="D37" s="108" t="s">
        <v>70</v>
      </c>
      <c r="E37" s="131">
        <f>'[1]р 7.1 2016- 2017'!G125</f>
        <v>4590</v>
      </c>
      <c r="F37" s="131">
        <f>'[1]р 7.1 2016- 2017'!H125</f>
        <v>4090</v>
      </c>
    </row>
    <row r="38" spans="1:6" s="109" customFormat="1" ht="14.25">
      <c r="A38" s="96" t="s">
        <v>171</v>
      </c>
      <c r="B38" s="97" t="s">
        <v>98</v>
      </c>
      <c r="C38" s="97"/>
      <c r="D38" s="55" t="s">
        <v>489</v>
      </c>
      <c r="E38" s="130">
        <f>E39+E40+E41</f>
        <v>231841.4839</v>
      </c>
      <c r="F38" s="130">
        <f>F39+F40+F41</f>
        <v>232416.4839</v>
      </c>
    </row>
    <row r="39" spans="1:6" s="8" customFormat="1" ht="15">
      <c r="A39" s="102"/>
      <c r="B39" s="103" t="s">
        <v>98</v>
      </c>
      <c r="C39" s="103" t="s">
        <v>184</v>
      </c>
      <c r="D39" s="101" t="s">
        <v>179</v>
      </c>
      <c r="E39" s="131">
        <f>'[1]р 7.1 2016- 2017'!G132</f>
        <v>93607.6229</v>
      </c>
      <c r="F39" s="131">
        <f>'[1]р 7.1 2016- 2017'!H132</f>
        <v>91607.6229</v>
      </c>
    </row>
    <row r="40" spans="1:6" s="8" customFormat="1" ht="15">
      <c r="A40" s="102"/>
      <c r="B40" s="103" t="s">
        <v>98</v>
      </c>
      <c r="C40" s="103" t="s">
        <v>185</v>
      </c>
      <c r="D40" s="101" t="s">
        <v>175</v>
      </c>
      <c r="E40" s="131">
        <f>'[1]р 7.1 2016- 2017'!G142</f>
        <v>137533.861</v>
      </c>
      <c r="F40" s="131">
        <f>'[1]р 7.1 2016- 2017'!H142</f>
        <v>140108.861</v>
      </c>
    </row>
    <row r="41" spans="1:6" s="8" customFormat="1" ht="15">
      <c r="A41" s="102"/>
      <c r="B41" s="103" t="s">
        <v>98</v>
      </c>
      <c r="C41" s="103" t="s">
        <v>98</v>
      </c>
      <c r="D41" s="101" t="s">
        <v>387</v>
      </c>
      <c r="E41" s="131">
        <f>'[1]р 7.1 2016- 2017'!G157</f>
        <v>700</v>
      </c>
      <c r="F41" s="131">
        <f>'[1]р 7.1 2016- 2017'!H157</f>
        <v>700</v>
      </c>
    </row>
    <row r="42" spans="1:6" s="8" customFormat="1" ht="14.25">
      <c r="A42" s="96" t="s">
        <v>174</v>
      </c>
      <c r="B42" s="97" t="s">
        <v>490</v>
      </c>
      <c r="C42" s="97"/>
      <c r="D42" s="55" t="s">
        <v>406</v>
      </c>
      <c r="E42" s="130">
        <f>E43+E44</f>
        <v>9667</v>
      </c>
      <c r="F42" s="130">
        <f>F43+F44</f>
        <v>9167</v>
      </c>
    </row>
    <row r="43" spans="1:6" s="8" customFormat="1" ht="15">
      <c r="A43" s="102"/>
      <c r="B43" s="103" t="s">
        <v>490</v>
      </c>
      <c r="C43" s="103" t="s">
        <v>184</v>
      </c>
      <c r="D43" s="111" t="s">
        <v>74</v>
      </c>
      <c r="E43" s="131">
        <f>'[1]р 7.1 2016- 2017'!G163</f>
        <v>1167</v>
      </c>
      <c r="F43" s="131">
        <f>'[1]р 7.1 2016- 2017'!H163</f>
        <v>1167</v>
      </c>
    </row>
    <row r="44" spans="1:6" s="8" customFormat="1" ht="15">
      <c r="A44" s="102"/>
      <c r="B44" s="103" t="s">
        <v>490</v>
      </c>
      <c r="C44" s="103" t="s">
        <v>187</v>
      </c>
      <c r="D44" s="112" t="s">
        <v>52</v>
      </c>
      <c r="E44" s="131">
        <f>'[1]р 7.1 2016- 2017'!G169</f>
        <v>8500</v>
      </c>
      <c r="F44" s="131">
        <f>'[1]р 7.1 2016- 2017'!H169</f>
        <v>8000</v>
      </c>
    </row>
    <row r="45" spans="1:6" s="8" customFormat="1" ht="14.25">
      <c r="A45" s="96" t="s">
        <v>178</v>
      </c>
      <c r="B45" s="97" t="s">
        <v>182</v>
      </c>
      <c r="C45" s="97"/>
      <c r="D45" s="56" t="s">
        <v>197</v>
      </c>
      <c r="E45" s="130">
        <f>E46+E47+E48+E49+E50</f>
        <v>24999.496180000002</v>
      </c>
      <c r="F45" s="130">
        <f>F46+F47+F48+F49+F50</f>
        <v>26045.29618</v>
      </c>
    </row>
    <row r="46" spans="1:6" s="8" customFormat="1" ht="15">
      <c r="A46" s="102"/>
      <c r="B46" s="103" t="s">
        <v>182</v>
      </c>
      <c r="C46" s="103" t="s">
        <v>184</v>
      </c>
      <c r="D46" s="111" t="s">
        <v>77</v>
      </c>
      <c r="E46" s="131">
        <f>'[1]р 7.1 2016- 2017'!G175</f>
        <v>1601.211</v>
      </c>
      <c r="F46" s="131">
        <f>'[1]р 7.1 2016- 2017'!H175</f>
        <v>1601.211</v>
      </c>
    </row>
    <row r="47" spans="1:6" s="8" customFormat="1" ht="15" hidden="1">
      <c r="A47" s="102"/>
      <c r="B47" s="103" t="s">
        <v>182</v>
      </c>
      <c r="C47" s="103" t="s">
        <v>185</v>
      </c>
      <c r="D47" s="111" t="s">
        <v>407</v>
      </c>
      <c r="E47" s="131">
        <v>0</v>
      </c>
      <c r="F47" s="131">
        <v>0</v>
      </c>
    </row>
    <row r="48" spans="1:6" s="8" customFormat="1" ht="15">
      <c r="A48" s="102"/>
      <c r="B48" s="103" t="s">
        <v>182</v>
      </c>
      <c r="C48" s="103" t="s">
        <v>186</v>
      </c>
      <c r="D48" s="111" t="s">
        <v>472</v>
      </c>
      <c r="E48" s="131">
        <f>'[1]р 7.1 2016- 2017'!G180</f>
        <v>9818.28518</v>
      </c>
      <c r="F48" s="131">
        <f>'[1]р 7.1 2016- 2017'!H180</f>
        <v>9823.28518</v>
      </c>
    </row>
    <row r="49" spans="1:6" s="8" customFormat="1" ht="15">
      <c r="A49" s="102"/>
      <c r="B49" s="103" t="s">
        <v>182</v>
      </c>
      <c r="C49" s="103" t="s">
        <v>187</v>
      </c>
      <c r="D49" s="111" t="s">
        <v>475</v>
      </c>
      <c r="E49" s="131">
        <f>'[1]р 7.1 2016- 2017'!G187</f>
        <v>13580</v>
      </c>
      <c r="F49" s="131">
        <f>'[1]р 7.1 2016- 2017'!H187</f>
        <v>14620.800000000001</v>
      </c>
    </row>
    <row r="50" spans="1:6" s="110" customFormat="1" ht="15" customHeight="1" hidden="1">
      <c r="A50" s="102"/>
      <c r="B50" s="103" t="s">
        <v>182</v>
      </c>
      <c r="C50" s="103" t="s">
        <v>97</v>
      </c>
      <c r="D50" s="111" t="s">
        <v>477</v>
      </c>
      <c r="E50" s="131">
        <v>0</v>
      </c>
      <c r="F50" s="131">
        <v>0</v>
      </c>
    </row>
    <row r="51" spans="1:6" s="110" customFormat="1" ht="15" customHeight="1">
      <c r="A51" s="113" t="s">
        <v>181</v>
      </c>
      <c r="B51" s="97" t="s">
        <v>158</v>
      </c>
      <c r="C51" s="97"/>
      <c r="D51" s="55" t="s">
        <v>76</v>
      </c>
      <c r="E51" s="133">
        <f>E52</f>
        <v>12.9</v>
      </c>
      <c r="F51" s="133">
        <f>F52</f>
        <v>12.9</v>
      </c>
    </row>
    <row r="52" spans="1:6" s="110" customFormat="1" ht="15" customHeight="1">
      <c r="A52" s="113"/>
      <c r="B52" s="103" t="s">
        <v>158</v>
      </c>
      <c r="C52" s="103" t="s">
        <v>185</v>
      </c>
      <c r="D52" s="111" t="s">
        <v>390</v>
      </c>
      <c r="E52" s="131">
        <f>'[1]р 7.1 2016- 2017'!G203</f>
        <v>12.9</v>
      </c>
      <c r="F52" s="131">
        <f>'[1]р 7.1 2016- 2017'!H203</f>
        <v>12.9</v>
      </c>
    </row>
    <row r="53" spans="1:6" s="110" customFormat="1" ht="33" customHeight="1">
      <c r="A53" s="113" t="s">
        <v>53</v>
      </c>
      <c r="B53" s="103"/>
      <c r="C53" s="103"/>
      <c r="D53" s="257" t="s">
        <v>408</v>
      </c>
      <c r="E53" s="133">
        <v>3277.15051</v>
      </c>
      <c r="F53" s="133">
        <v>6555.33607</v>
      </c>
    </row>
    <row r="54" spans="1:6" s="110" customFormat="1" ht="18.75" customHeight="1">
      <c r="A54" s="96"/>
      <c r="B54" s="97"/>
      <c r="C54" s="97"/>
      <c r="D54" s="55" t="s">
        <v>391</v>
      </c>
      <c r="E54" s="134">
        <f>E45+E51+E42+E38+E34+E32+E28+E26+E19+E53</f>
        <v>377579.22039999993</v>
      </c>
      <c r="F54" s="134">
        <f>F45+F51+F42+F38+F34+F32+F28+F26+F19+F53</f>
        <v>381879.02141</v>
      </c>
    </row>
    <row r="55" spans="1:5" ht="12.75">
      <c r="A55" s="116"/>
      <c r="B55" s="117"/>
      <c r="C55" s="117"/>
      <c r="D55" s="118"/>
      <c r="E55" s="6"/>
    </row>
    <row r="56" spans="1:5" ht="12.75">
      <c r="A56" s="116"/>
      <c r="B56" s="117"/>
      <c r="C56" s="117"/>
      <c r="D56" s="119"/>
      <c r="E56" s="6"/>
    </row>
    <row r="57" spans="1:5" ht="12.75">
      <c r="A57" s="116"/>
      <c r="B57" s="117"/>
      <c r="C57" s="117"/>
      <c r="D57" s="120"/>
      <c r="E57" s="6"/>
    </row>
    <row r="58" spans="1:5" ht="12.75">
      <c r="A58" s="116"/>
      <c r="B58" s="117"/>
      <c r="C58" s="117"/>
      <c r="D58" s="118"/>
      <c r="E58" s="6"/>
    </row>
    <row r="59" spans="1:5" ht="12.75">
      <c r="A59" s="116"/>
      <c r="B59" s="117"/>
      <c r="C59" s="116"/>
      <c r="D59" s="118"/>
      <c r="E59" s="6"/>
    </row>
    <row r="60" spans="1:5" ht="12.75">
      <c r="A60" s="116"/>
      <c r="B60" s="117"/>
      <c r="C60" s="116"/>
      <c r="D60" s="118"/>
      <c r="E60" s="6"/>
    </row>
    <row r="61" spans="1:5" ht="12.75">
      <c r="A61" s="116"/>
      <c r="B61" s="117"/>
      <c r="C61" s="116"/>
      <c r="D61" s="118"/>
      <c r="E61" s="121"/>
    </row>
    <row r="62" spans="1:5" ht="12.75">
      <c r="A62" s="116"/>
      <c r="B62" s="117"/>
      <c r="C62" s="116"/>
      <c r="D62" s="118"/>
      <c r="E62" s="6"/>
    </row>
    <row r="63" spans="1:5" ht="12.75">
      <c r="A63" s="116"/>
      <c r="B63" s="117"/>
      <c r="C63" s="116"/>
      <c r="D63" s="118"/>
      <c r="E63" s="6"/>
    </row>
    <row r="64" spans="1:5" ht="12.75">
      <c r="A64" s="116"/>
      <c r="B64" s="117"/>
      <c r="C64" s="116"/>
      <c r="D64" s="118"/>
      <c r="E64" s="6"/>
    </row>
    <row r="65" spans="1:5" ht="12.75">
      <c r="A65" s="116"/>
      <c r="B65" s="117"/>
      <c r="C65" s="117"/>
      <c r="D65" s="118"/>
      <c r="E65" s="6"/>
    </row>
    <row r="66" spans="1:5" s="125" customFormat="1" ht="12.75">
      <c r="A66" s="122"/>
      <c r="B66" s="123"/>
      <c r="C66" s="123"/>
      <c r="D66" s="120"/>
      <c r="E66" s="124"/>
    </row>
    <row r="67" spans="1:5" s="125" customFormat="1" ht="12.75" hidden="1">
      <c r="A67" s="122"/>
      <c r="B67" s="123"/>
      <c r="C67" s="123"/>
      <c r="D67" s="120"/>
      <c r="E67" s="124"/>
    </row>
    <row r="68" spans="1:5" s="125" customFormat="1" ht="12.75">
      <c r="A68" s="122"/>
      <c r="B68" s="123"/>
      <c r="C68" s="123"/>
      <c r="D68" s="120"/>
      <c r="E68" s="124"/>
    </row>
    <row r="69" spans="1:5" s="125" customFormat="1" ht="12.75">
      <c r="A69" s="116"/>
      <c r="B69" s="117"/>
      <c r="C69" s="117"/>
      <c r="D69" s="118"/>
      <c r="E69" s="124"/>
    </row>
    <row r="70" spans="1:5" s="125" customFormat="1" ht="12.75">
      <c r="A70" s="122"/>
      <c r="B70" s="123"/>
      <c r="C70" s="123"/>
      <c r="D70" s="120"/>
      <c r="E70" s="124"/>
    </row>
    <row r="71" spans="1:5" ht="12.75">
      <c r="A71" s="116"/>
      <c r="B71" s="117"/>
      <c r="C71" s="117"/>
      <c r="D71" s="118"/>
      <c r="E71" s="6"/>
    </row>
    <row r="72" spans="1:5" ht="12.75">
      <c r="A72" s="116"/>
      <c r="B72" s="117"/>
      <c r="C72" s="117"/>
      <c r="D72" s="118"/>
      <c r="E72" s="6"/>
    </row>
    <row r="73" spans="1:5" ht="12.75">
      <c r="A73" s="116"/>
      <c r="B73" s="117"/>
      <c r="C73" s="117"/>
      <c r="D73" s="118"/>
      <c r="E73" s="6"/>
    </row>
    <row r="74" spans="1:5" ht="12.75">
      <c r="A74" s="116"/>
      <c r="B74" s="117"/>
      <c r="C74" s="116"/>
      <c r="D74" s="118"/>
      <c r="E74" s="6"/>
    </row>
    <row r="75" spans="1:5" ht="12.75">
      <c r="A75" s="116"/>
      <c r="B75" s="117"/>
      <c r="C75" s="116"/>
      <c r="D75" s="118"/>
      <c r="E75" s="6"/>
    </row>
    <row r="76" spans="1:5" ht="12.75" hidden="1">
      <c r="A76" s="116"/>
      <c r="B76" s="117"/>
      <c r="C76" s="116">
        <v>3004</v>
      </c>
      <c r="D76" s="118" t="s">
        <v>392</v>
      </c>
      <c r="E76" s="6"/>
    </row>
    <row r="77" spans="1:5" ht="12.75" hidden="1">
      <c r="A77" s="116"/>
      <c r="B77" s="117"/>
      <c r="C77" s="116">
        <v>3003</v>
      </c>
      <c r="D77" s="118" t="s">
        <v>393</v>
      </c>
      <c r="E77" s="6"/>
    </row>
    <row r="78" spans="1:5" ht="14.25" customHeight="1">
      <c r="A78" s="116"/>
      <c r="B78" s="117"/>
      <c r="C78" s="116"/>
      <c r="D78" s="118"/>
      <c r="E78" s="6"/>
    </row>
    <row r="79" spans="1:5" ht="12.75">
      <c r="A79" s="116"/>
      <c r="B79" s="117"/>
      <c r="C79" s="116"/>
      <c r="D79" s="118"/>
      <c r="E79" s="6"/>
    </row>
    <row r="80" spans="1:5" ht="12.75">
      <c r="A80" s="116"/>
      <c r="B80" s="117"/>
      <c r="C80" s="116"/>
      <c r="D80" s="118"/>
      <c r="E80" s="6"/>
    </row>
    <row r="81" spans="1:5" ht="12.75">
      <c r="A81" s="116"/>
      <c r="B81" s="117"/>
      <c r="C81" s="116"/>
      <c r="D81" s="118"/>
      <c r="E81" s="6"/>
    </row>
    <row r="82" spans="1:5" ht="12.75">
      <c r="A82" s="116"/>
      <c r="B82" s="117"/>
      <c r="C82" s="116"/>
      <c r="D82" s="118"/>
      <c r="E82" s="6"/>
    </row>
    <row r="83" spans="1:5" ht="12.75">
      <c r="A83" s="116"/>
      <c r="B83" s="117"/>
      <c r="C83" s="116"/>
      <c r="D83" s="118"/>
      <c r="E83" s="6"/>
    </row>
    <row r="84" spans="1:5" ht="12.75" hidden="1">
      <c r="A84" s="116"/>
      <c r="B84" s="117"/>
      <c r="C84" s="116"/>
      <c r="D84" s="118"/>
      <c r="E84" s="6"/>
    </row>
    <row r="85" spans="1:5" ht="12.75">
      <c r="A85" s="116"/>
      <c r="B85" s="117"/>
      <c r="C85" s="116"/>
      <c r="D85" s="120"/>
      <c r="E85" s="6"/>
    </row>
    <row r="86" spans="1:5" ht="12.75">
      <c r="A86" s="116"/>
      <c r="B86" s="117"/>
      <c r="C86" s="116"/>
      <c r="D86" s="126"/>
      <c r="E86" s="6"/>
    </row>
    <row r="87" spans="1:5" ht="12.75">
      <c r="A87" s="116"/>
      <c r="B87" s="117"/>
      <c r="C87" s="116"/>
      <c r="D87" s="118"/>
      <c r="E87" s="6"/>
    </row>
    <row r="88" spans="1:5" ht="12.75">
      <c r="A88" s="116"/>
      <c r="B88" s="117"/>
      <c r="C88" s="116"/>
      <c r="D88" s="118"/>
      <c r="E88" s="6"/>
    </row>
    <row r="89" spans="1:5" ht="39.75" customHeight="1">
      <c r="A89" s="116"/>
      <c r="B89" s="117"/>
      <c r="C89" s="116"/>
      <c r="D89" s="126"/>
      <c r="E89" s="6"/>
    </row>
    <row r="90" spans="1:5" ht="12.75">
      <c r="A90" s="116"/>
      <c r="B90" s="117"/>
      <c r="C90" s="116"/>
      <c r="D90" s="126"/>
      <c r="E90" s="6"/>
    </row>
    <row r="91" spans="1:5" ht="12.75">
      <c r="A91" s="116"/>
      <c r="B91" s="117"/>
      <c r="C91" s="116"/>
      <c r="D91" s="126"/>
      <c r="E91" s="6"/>
    </row>
    <row r="92" spans="1:5" ht="12.75">
      <c r="A92" s="116"/>
      <c r="B92" s="117"/>
      <c r="C92" s="116"/>
      <c r="D92" s="126"/>
      <c r="E92" s="6"/>
    </row>
    <row r="93" spans="1:5" ht="12.75">
      <c r="A93" s="116"/>
      <c r="B93" s="117"/>
      <c r="C93" s="116"/>
      <c r="D93" s="126"/>
      <c r="E93" s="6"/>
    </row>
    <row r="94" spans="1:5" ht="12.75">
      <c r="A94" s="116"/>
      <c r="B94" s="117"/>
      <c r="C94" s="116"/>
      <c r="D94" s="126"/>
      <c r="E94" s="6"/>
    </row>
    <row r="95" spans="1:5" ht="12.75">
      <c r="A95" s="116"/>
      <c r="B95" s="117"/>
      <c r="C95" s="116"/>
      <c r="D95" s="126"/>
      <c r="E95" s="6"/>
    </row>
    <row r="96" spans="1:5" ht="12.75">
      <c r="A96" s="116"/>
      <c r="B96" s="117"/>
      <c r="C96" s="116"/>
      <c r="D96" s="126"/>
      <c r="E96" s="6"/>
    </row>
    <row r="97" spans="1:5" ht="12.75">
      <c r="A97" s="116"/>
      <c r="B97" s="117"/>
      <c r="C97" s="116"/>
      <c r="D97" s="126"/>
      <c r="E97" s="6"/>
    </row>
    <row r="98" spans="1:5" ht="12.75">
      <c r="A98" s="116"/>
      <c r="B98" s="117"/>
      <c r="C98" s="116"/>
      <c r="D98" s="126"/>
      <c r="E98" s="6"/>
    </row>
    <row r="99" spans="1:5" ht="14.25" customHeight="1">
      <c r="A99" s="127"/>
      <c r="B99" s="128"/>
      <c r="C99" s="116"/>
      <c r="D99" s="126"/>
      <c r="E99" s="6"/>
    </row>
    <row r="100" spans="1:5" ht="28.5" customHeight="1">
      <c r="A100" s="127"/>
      <c r="B100" s="128"/>
      <c r="C100" s="116"/>
      <c r="D100" s="126"/>
      <c r="E100" s="6"/>
    </row>
    <row r="101" spans="1:5" ht="15" customHeight="1">
      <c r="A101" s="127"/>
      <c r="B101" s="128"/>
      <c r="C101" s="116"/>
      <c r="D101" s="126"/>
      <c r="E101" s="6"/>
    </row>
    <row r="102" spans="1:5" s="125" customFormat="1" ht="12.75">
      <c r="A102" s="122"/>
      <c r="B102" s="123"/>
      <c r="C102" s="122"/>
      <c r="D102" s="120"/>
      <c r="E102" s="124"/>
    </row>
    <row r="103" spans="1:5" s="125" customFormat="1" ht="12.75">
      <c r="A103" s="122"/>
      <c r="B103" s="123"/>
      <c r="C103" s="122"/>
      <c r="D103" s="120"/>
      <c r="E103" s="124"/>
    </row>
    <row r="104" spans="1:5" ht="12.75">
      <c r="A104" s="116"/>
      <c r="B104" s="117"/>
      <c r="C104" s="116"/>
      <c r="D104" s="118"/>
      <c r="E104" s="6"/>
    </row>
    <row r="105" spans="1:5" ht="12.75">
      <c r="A105" s="116"/>
      <c r="B105" s="117"/>
      <c r="C105" s="116"/>
      <c r="D105" s="118"/>
      <c r="E105" s="6"/>
    </row>
    <row r="106" spans="1:5" ht="12.75">
      <c r="A106" s="116"/>
      <c r="B106" s="117"/>
      <c r="C106" s="116"/>
      <c r="D106" s="118"/>
      <c r="E106" s="6"/>
    </row>
    <row r="107" spans="1:5" s="9" customFormat="1" ht="12.75">
      <c r="A107" s="122"/>
      <c r="B107" s="123"/>
      <c r="C107" s="122"/>
      <c r="D107" s="129"/>
      <c r="E107" s="124"/>
    </row>
    <row r="108" spans="1:5" s="5" customFormat="1" ht="12.75">
      <c r="A108" s="116"/>
      <c r="B108" s="117"/>
      <c r="C108" s="116"/>
      <c r="D108" s="126"/>
      <c r="E108" s="6"/>
    </row>
    <row r="109" spans="1:5" s="9" customFormat="1" ht="12.75">
      <c r="A109" s="122"/>
      <c r="B109" s="123"/>
      <c r="C109" s="116"/>
      <c r="D109" s="126"/>
      <c r="E109" s="124"/>
    </row>
    <row r="110" spans="1:5" s="125" customFormat="1" ht="12.75">
      <c r="A110" s="122"/>
      <c r="B110" s="123"/>
      <c r="C110" s="122"/>
      <c r="D110" s="120"/>
      <c r="E110" s="124"/>
    </row>
    <row r="111" spans="1:5" ht="12.75">
      <c r="A111" s="127"/>
      <c r="B111" s="128"/>
      <c r="C111" s="116"/>
      <c r="D111" s="118"/>
      <c r="E111" s="6"/>
    </row>
    <row r="112" spans="1:5" ht="36.75" customHeight="1">
      <c r="A112" s="127"/>
      <c r="B112" s="128"/>
      <c r="C112" s="116"/>
      <c r="D112" s="118"/>
      <c r="E112" s="6"/>
    </row>
    <row r="113" spans="1:5" ht="12.75">
      <c r="A113" s="127"/>
      <c r="B113" s="128"/>
      <c r="C113" s="116"/>
      <c r="D113" s="118"/>
      <c r="E113" s="6"/>
    </row>
    <row r="114" spans="1:5" ht="12.75">
      <c r="A114" s="127"/>
      <c r="B114" s="128"/>
      <c r="C114" s="116"/>
      <c r="D114" s="118"/>
      <c r="E114" s="6"/>
    </row>
    <row r="115" spans="1:5" ht="12.75">
      <c r="A115" s="127"/>
      <c r="B115" s="128"/>
      <c r="C115" s="116"/>
      <c r="D115" s="118"/>
      <c r="E115" s="6"/>
    </row>
    <row r="116" spans="1:5" ht="12.75">
      <c r="A116" s="127"/>
      <c r="B116" s="128"/>
      <c r="C116" s="116"/>
      <c r="D116" s="118"/>
      <c r="E116" s="6"/>
    </row>
    <row r="117" spans="1:5" ht="12.75">
      <c r="A117" s="127"/>
      <c r="B117" s="128"/>
      <c r="C117" s="116"/>
      <c r="D117" s="118"/>
      <c r="E117" s="6"/>
    </row>
    <row r="118" spans="1:4" ht="12.75">
      <c r="A118" s="127"/>
      <c r="B118" s="128"/>
      <c r="C118" s="116"/>
      <c r="D118" s="118"/>
    </row>
    <row r="119" spans="1:4" ht="12.75">
      <c r="A119" s="127"/>
      <c r="B119" s="128"/>
      <c r="C119" s="116"/>
      <c r="D119" s="118"/>
    </row>
    <row r="120" spans="1:4" ht="12.75">
      <c r="A120" s="127"/>
      <c r="B120" s="128"/>
      <c r="C120" s="116"/>
      <c r="D120" s="118"/>
    </row>
    <row r="121" spans="1:4" ht="12.75">
      <c r="A121" s="127"/>
      <c r="B121" s="128"/>
      <c r="C121" s="116"/>
      <c r="D121" s="118"/>
    </row>
    <row r="122" spans="1:4" ht="12.75">
      <c r="A122" s="127"/>
      <c r="B122" s="128"/>
      <c r="C122" s="116"/>
      <c r="D122" s="118"/>
    </row>
    <row r="123" spans="1:4" ht="12.75">
      <c r="A123" s="127"/>
      <c r="B123" s="128"/>
      <c r="C123" s="116"/>
      <c r="D123" s="118"/>
    </row>
    <row r="124" spans="1:4" ht="12.75">
      <c r="A124" s="127"/>
      <c r="B124" s="128"/>
      <c r="C124" s="116"/>
      <c r="D124" s="118"/>
    </row>
    <row r="125" spans="1:4" ht="12.75">
      <c r="A125" s="127"/>
      <c r="B125" s="128"/>
      <c r="C125" s="116"/>
      <c r="D125" s="118"/>
    </row>
    <row r="126" spans="1:4" ht="12.75">
      <c r="A126" s="127"/>
      <c r="B126" s="128"/>
      <c r="C126" s="116"/>
      <c r="D126" s="118"/>
    </row>
    <row r="127" spans="1:4" ht="12.75">
      <c r="A127" s="127"/>
      <c r="B127" s="128"/>
      <c r="C127" s="116"/>
      <c r="D127" s="118"/>
    </row>
    <row r="128" spans="1:4" ht="12.75">
      <c r="A128" s="127"/>
      <c r="B128" s="128"/>
      <c r="C128" s="116"/>
      <c r="D128" s="118"/>
    </row>
    <row r="129" spans="1:4" ht="12.75">
      <c r="A129" s="127"/>
      <c r="B129" s="128"/>
      <c r="C129" s="116"/>
      <c r="D129" s="118"/>
    </row>
    <row r="130" spans="1:4" ht="12.75">
      <c r="A130" s="127"/>
      <c r="B130" s="128"/>
      <c r="C130" s="116"/>
      <c r="D130" s="118"/>
    </row>
    <row r="131" spans="1:4" ht="12.75">
      <c r="A131" s="127"/>
      <c r="B131" s="128"/>
      <c r="C131" s="116"/>
      <c r="D131" s="118"/>
    </row>
    <row r="132" spans="1:4" ht="12.75">
      <c r="A132" s="127"/>
      <c r="B132" s="128"/>
      <c r="C132" s="116"/>
      <c r="D132" s="118"/>
    </row>
    <row r="133" spans="1:4" ht="12.75">
      <c r="A133" s="127"/>
      <c r="B133" s="128"/>
      <c r="C133" s="116"/>
      <c r="D133" s="118"/>
    </row>
    <row r="134" spans="1:4" ht="12.75">
      <c r="A134" s="127"/>
      <c r="B134" s="128"/>
      <c r="C134" s="116"/>
      <c r="D134" s="118"/>
    </row>
    <row r="135" spans="1:4" ht="12.75">
      <c r="A135" s="127"/>
      <c r="B135" s="128"/>
      <c r="C135" s="116"/>
      <c r="D135" s="118"/>
    </row>
    <row r="136" spans="1:4" ht="12.75">
      <c r="A136" s="127"/>
      <c r="B136" s="128"/>
      <c r="C136" s="116"/>
      <c r="D136" s="118"/>
    </row>
    <row r="137" spans="1:4" ht="12.75">
      <c r="A137" s="127"/>
      <c r="B137" s="128"/>
      <c r="C137" s="116"/>
      <c r="D137" s="118"/>
    </row>
    <row r="138" spans="1:4" ht="12.75">
      <c r="A138" s="127"/>
      <c r="B138" s="128"/>
      <c r="C138" s="116"/>
      <c r="D138" s="118"/>
    </row>
    <row r="139" spans="1:4" ht="12.75">
      <c r="A139" s="127"/>
      <c r="B139" s="128"/>
      <c r="C139" s="116"/>
      <c r="D139" s="118"/>
    </row>
    <row r="140" spans="1:4" ht="12.75">
      <c r="A140" s="127"/>
      <c r="B140" s="128"/>
      <c r="C140" s="116"/>
      <c r="D140" s="118"/>
    </row>
    <row r="141" spans="1:4" ht="12.75">
      <c r="A141" s="127"/>
      <c r="B141" s="128"/>
      <c r="C141" s="116"/>
      <c r="D141" s="118"/>
    </row>
    <row r="142" spans="1:4" ht="12.75">
      <c r="A142" s="127"/>
      <c r="B142" s="128"/>
      <c r="C142" s="116"/>
      <c r="D142" s="118"/>
    </row>
    <row r="143" spans="1:4" ht="12.75">
      <c r="A143" s="127"/>
      <c r="B143" s="128"/>
      <c r="C143" s="116"/>
      <c r="D143" s="118"/>
    </row>
    <row r="144" spans="1:4" ht="12.75">
      <c r="A144" s="127"/>
      <c r="B144" s="128"/>
      <c r="C144" s="116"/>
      <c r="D144" s="118"/>
    </row>
    <row r="145" spans="1:4" ht="12.75">
      <c r="A145" s="127"/>
      <c r="B145" s="128"/>
      <c r="C145" s="116"/>
      <c r="D145" s="118"/>
    </row>
    <row r="146" spans="1:4" ht="12.75">
      <c r="A146" s="127"/>
      <c r="B146" s="128"/>
      <c r="C146" s="116"/>
      <c r="D146" s="118"/>
    </row>
    <row r="147" spans="1:4" ht="12.75">
      <c r="A147" s="127"/>
      <c r="B147" s="128"/>
      <c r="C147" s="116"/>
      <c r="D147" s="118"/>
    </row>
    <row r="148" spans="1:4" ht="12.75">
      <c r="A148" s="127"/>
      <c r="B148" s="128"/>
      <c r="C148" s="116"/>
      <c r="D148" s="118"/>
    </row>
    <row r="149" spans="1:4" ht="12.75">
      <c r="A149" s="127"/>
      <c r="B149" s="128"/>
      <c r="C149" s="116"/>
      <c r="D149" s="118"/>
    </row>
    <row r="150" spans="1:4" ht="12.75">
      <c r="A150" s="127"/>
      <c r="B150" s="128"/>
      <c r="C150" s="116"/>
      <c r="D150" s="118"/>
    </row>
    <row r="151" spans="1:4" ht="12.75">
      <c r="A151" s="127"/>
      <c r="B151" s="128"/>
      <c r="C151" s="116"/>
      <c r="D151" s="118"/>
    </row>
    <row r="152" spans="1:4" ht="12.75">
      <c r="A152" s="127"/>
      <c r="B152" s="128"/>
      <c r="C152" s="116"/>
      <c r="D152" s="118"/>
    </row>
    <row r="153" spans="1:4" ht="12.75">
      <c r="A153" s="127"/>
      <c r="B153" s="128"/>
      <c r="C153" s="116"/>
      <c r="D153" s="118"/>
    </row>
    <row r="154" spans="1:4" ht="12.75">
      <c r="A154" s="127"/>
      <c r="B154" s="128"/>
      <c r="C154" s="116"/>
      <c r="D154" s="118"/>
    </row>
    <row r="155" spans="1:4" ht="12.75">
      <c r="A155" s="127"/>
      <c r="B155" s="128"/>
      <c r="C155" s="116"/>
      <c r="D155" s="118"/>
    </row>
    <row r="156" spans="1:4" ht="12.75">
      <c r="A156" s="127"/>
      <c r="B156" s="128"/>
      <c r="C156" s="116"/>
      <c r="D156" s="118"/>
    </row>
    <row r="157" spans="1:4" ht="12.75">
      <c r="A157" s="127"/>
      <c r="B157" s="128"/>
      <c r="C157" s="116"/>
      <c r="D157" s="118"/>
    </row>
    <row r="158" spans="1:4" ht="12.75">
      <c r="A158" s="127"/>
      <c r="B158" s="128"/>
      <c r="C158" s="116"/>
      <c r="D158" s="118"/>
    </row>
    <row r="159" spans="1:4" ht="12.75">
      <c r="A159" s="127"/>
      <c r="B159" s="128"/>
      <c r="C159" s="116"/>
      <c r="D159" s="118"/>
    </row>
    <row r="160" spans="1:4" ht="12.75">
      <c r="A160" s="127"/>
      <c r="B160" s="128"/>
      <c r="C160" s="116"/>
      <c r="D160" s="118"/>
    </row>
    <row r="161" spans="1:4" ht="12.75">
      <c r="A161" s="127"/>
      <c r="B161" s="128"/>
      <c r="C161" s="116"/>
      <c r="D161" s="118"/>
    </row>
    <row r="162" spans="1:4" ht="12.75">
      <c r="A162" s="127"/>
      <c r="B162" s="128"/>
      <c r="C162" s="116"/>
      <c r="D162" s="118"/>
    </row>
    <row r="163" spans="1:4" ht="12.75">
      <c r="A163" s="127"/>
      <c r="B163" s="128"/>
      <c r="C163" s="116"/>
      <c r="D163" s="118"/>
    </row>
    <row r="164" spans="1:4" ht="12.75">
      <c r="A164" s="127"/>
      <c r="B164" s="128"/>
      <c r="C164" s="116"/>
      <c r="D164" s="118"/>
    </row>
    <row r="165" spans="1:4" ht="12.75">
      <c r="A165" s="127"/>
      <c r="B165" s="128"/>
      <c r="C165" s="116"/>
      <c r="D165" s="118"/>
    </row>
    <row r="166" spans="1:4" ht="12.75">
      <c r="A166" s="127"/>
      <c r="B166" s="128"/>
      <c r="C166" s="116"/>
      <c r="D166" s="118"/>
    </row>
    <row r="167" spans="1:4" ht="12.75">
      <c r="A167" s="127"/>
      <c r="B167" s="128"/>
      <c r="C167" s="116"/>
      <c r="D167" s="118"/>
    </row>
    <row r="168" spans="1:4" ht="12.75">
      <c r="A168" s="127"/>
      <c r="B168" s="128"/>
      <c r="C168" s="116"/>
      <c r="D168" s="118"/>
    </row>
    <row r="169" spans="1:4" ht="12.75">
      <c r="A169" s="127"/>
      <c r="B169" s="128"/>
      <c r="C169" s="116"/>
      <c r="D169" s="118"/>
    </row>
    <row r="170" spans="1:4" ht="12.75">
      <c r="A170" s="127"/>
      <c r="B170" s="128"/>
      <c r="C170" s="116"/>
      <c r="D170" s="118"/>
    </row>
    <row r="171" spans="1:4" ht="12.75">
      <c r="A171" s="127"/>
      <c r="B171" s="128"/>
      <c r="C171" s="116"/>
      <c r="D171" s="118"/>
    </row>
    <row r="172" spans="1:4" ht="12.75">
      <c r="A172" s="127"/>
      <c r="B172" s="128"/>
      <c r="C172" s="116"/>
      <c r="D172" s="118"/>
    </row>
    <row r="173" spans="1:4" ht="12.75">
      <c r="A173" s="127"/>
      <c r="B173" s="128"/>
      <c r="C173" s="116"/>
      <c r="D173" s="118"/>
    </row>
    <row r="174" spans="1:4" ht="12.75">
      <c r="A174" s="127"/>
      <c r="B174" s="128"/>
      <c r="C174" s="116"/>
      <c r="D174" s="118"/>
    </row>
    <row r="175" spans="1:4" ht="12.75">
      <c r="A175" s="127"/>
      <c r="B175" s="128"/>
      <c r="C175" s="116"/>
      <c r="D175" s="118"/>
    </row>
    <row r="176" spans="1:4" ht="12.75">
      <c r="A176" s="127"/>
      <c r="B176" s="128"/>
      <c r="C176" s="116"/>
      <c r="D176" s="118"/>
    </row>
    <row r="177" spans="1:4" ht="12.75">
      <c r="A177" s="127"/>
      <c r="B177" s="128"/>
      <c r="C177" s="116"/>
      <c r="D177" s="118"/>
    </row>
    <row r="178" spans="1:4" ht="12.75">
      <c r="A178" s="127"/>
      <c r="B178" s="128"/>
      <c r="C178" s="116"/>
      <c r="D178" s="118"/>
    </row>
    <row r="179" spans="1:4" ht="12.75">
      <c r="A179" s="127"/>
      <c r="B179" s="128"/>
      <c r="C179" s="116"/>
      <c r="D179" s="118"/>
    </row>
    <row r="180" spans="1:4" ht="12.75">
      <c r="A180" s="127"/>
      <c r="B180" s="128"/>
      <c r="C180" s="116"/>
      <c r="D180" s="118"/>
    </row>
    <row r="181" spans="1:4" ht="12.75">
      <c r="A181" s="127"/>
      <c r="B181" s="128"/>
      <c r="C181" s="116"/>
      <c r="D181" s="118"/>
    </row>
    <row r="182" spans="1:4" ht="12.75">
      <c r="A182" s="127"/>
      <c r="B182" s="128"/>
      <c r="C182" s="116"/>
      <c r="D182" s="118"/>
    </row>
    <row r="183" spans="1:4" ht="12.75">
      <c r="A183" s="127"/>
      <c r="B183" s="128"/>
      <c r="C183" s="116"/>
      <c r="D183" s="118"/>
    </row>
    <row r="184" spans="1:4" ht="12.75">
      <c r="A184" s="127"/>
      <c r="B184" s="128"/>
      <c r="C184" s="116"/>
      <c r="D184" s="118"/>
    </row>
    <row r="185" spans="1:4" ht="12.75">
      <c r="A185" s="127"/>
      <c r="B185" s="128"/>
      <c r="C185" s="116"/>
      <c r="D185" s="118"/>
    </row>
    <row r="186" spans="1:4" ht="12.75">
      <c r="A186" s="127"/>
      <c r="B186" s="128"/>
      <c r="C186" s="116"/>
      <c r="D186" s="118"/>
    </row>
    <row r="187" spans="1:4" ht="12.75">
      <c r="A187" s="127"/>
      <c r="B187" s="128"/>
      <c r="C187" s="116"/>
      <c r="D187" s="118"/>
    </row>
    <row r="188" spans="1:4" ht="12.75">
      <c r="A188" s="127"/>
      <c r="B188" s="128"/>
      <c r="C188" s="116"/>
      <c r="D188" s="118"/>
    </row>
    <row r="189" spans="1:4" ht="12.75">
      <c r="A189" s="127"/>
      <c r="B189" s="128"/>
      <c r="C189" s="116"/>
      <c r="D189" s="118"/>
    </row>
    <row r="190" spans="1:4" ht="12.75">
      <c r="A190" s="127"/>
      <c r="B190" s="128"/>
      <c r="C190" s="116"/>
      <c r="D190" s="118"/>
    </row>
    <row r="191" spans="1:4" ht="12.75">
      <c r="A191" s="127"/>
      <c r="B191" s="128"/>
      <c r="C191" s="116"/>
      <c r="D191" s="118"/>
    </row>
    <row r="192" spans="1:4" ht="12.75">
      <c r="A192" s="127"/>
      <c r="B192" s="128"/>
      <c r="C192" s="116"/>
      <c r="D192" s="118"/>
    </row>
    <row r="193" spans="1:4" ht="12.75">
      <c r="A193" s="127"/>
      <c r="B193" s="128"/>
      <c r="C193" s="116"/>
      <c r="D193" s="118"/>
    </row>
    <row r="194" spans="1:4" ht="12.75">
      <c r="A194" s="127"/>
      <c r="B194" s="128"/>
      <c r="C194" s="116"/>
      <c r="D194" s="118"/>
    </row>
    <row r="195" spans="1:4" ht="12.75">
      <c r="A195" s="127"/>
      <c r="B195" s="128"/>
      <c r="C195" s="116"/>
      <c r="D195" s="118"/>
    </row>
    <row r="196" spans="1:4" ht="12.75">
      <c r="A196" s="127"/>
      <c r="B196" s="128"/>
      <c r="C196" s="116"/>
      <c r="D196" s="118"/>
    </row>
    <row r="197" spans="1:4" ht="12.75">
      <c r="A197" s="127"/>
      <c r="B197" s="128"/>
      <c r="C197" s="116"/>
      <c r="D197" s="118"/>
    </row>
    <row r="198" spans="1:4" ht="12.75">
      <c r="A198" s="127"/>
      <c r="B198" s="128"/>
      <c r="C198" s="116"/>
      <c r="D198" s="118"/>
    </row>
    <row r="199" spans="1:4" ht="12.75">
      <c r="A199" s="127"/>
      <c r="B199" s="128"/>
      <c r="C199" s="116"/>
      <c r="D199" s="118"/>
    </row>
    <row r="200" spans="1:4" ht="12.75">
      <c r="A200" s="127"/>
      <c r="B200" s="128"/>
      <c r="C200" s="116"/>
      <c r="D200" s="118"/>
    </row>
    <row r="201" spans="1:4" ht="12.75">
      <c r="A201" s="127"/>
      <c r="B201" s="128"/>
      <c r="C201" s="116"/>
      <c r="D201" s="118"/>
    </row>
    <row r="202" spans="1:4" ht="12.75">
      <c r="A202" s="127"/>
      <c r="B202" s="128"/>
      <c r="C202" s="116"/>
      <c r="D202" s="118"/>
    </row>
    <row r="203" spans="1:4" ht="12.75">
      <c r="A203" s="127"/>
      <c r="B203" s="128"/>
      <c r="C203" s="116"/>
      <c r="D203" s="118"/>
    </row>
    <row r="204" spans="1:4" ht="12.75">
      <c r="A204" s="127"/>
      <c r="B204" s="128"/>
      <c r="C204" s="116"/>
      <c r="D204" s="118"/>
    </row>
    <row r="205" spans="1:4" ht="12.75">
      <c r="A205" s="127"/>
      <c r="B205" s="128"/>
      <c r="C205" s="116"/>
      <c r="D205" s="118"/>
    </row>
    <row r="206" spans="1:4" ht="12.75">
      <c r="A206" s="127"/>
      <c r="B206" s="128"/>
      <c r="C206" s="116"/>
      <c r="D206" s="118"/>
    </row>
    <row r="207" spans="1:4" ht="12.75">
      <c r="A207" s="127"/>
      <c r="B207" s="128"/>
      <c r="C207" s="116"/>
      <c r="D207" s="118"/>
    </row>
    <row r="208" spans="1:4" ht="12.75">
      <c r="A208" s="127"/>
      <c r="B208" s="128"/>
      <c r="C208" s="116"/>
      <c r="D208" s="118"/>
    </row>
    <row r="209" spans="1:4" ht="12.75">
      <c r="A209" s="127"/>
      <c r="B209" s="128"/>
      <c r="C209" s="116"/>
      <c r="D209" s="128"/>
    </row>
    <row r="210" spans="1:4" ht="12.75">
      <c r="A210" s="127"/>
      <c r="B210" s="128"/>
      <c r="C210" s="116"/>
      <c r="D210" s="128"/>
    </row>
    <row r="211" spans="1:4" ht="12.75">
      <c r="A211" s="127"/>
      <c r="B211" s="128"/>
      <c r="C211" s="116"/>
      <c r="D211" s="128"/>
    </row>
    <row r="212" spans="1:4" ht="12.75">
      <c r="A212" s="127"/>
      <c r="B212" s="128"/>
      <c r="C212" s="116"/>
      <c r="D212" s="128"/>
    </row>
    <row r="213" spans="1:4" ht="12.75">
      <c r="A213" s="127"/>
      <c r="B213" s="128"/>
      <c r="C213" s="116"/>
      <c r="D213" s="128"/>
    </row>
    <row r="214" spans="1:4" ht="12.75">
      <c r="A214" s="127"/>
      <c r="B214" s="128"/>
      <c r="C214" s="116"/>
      <c r="D214" s="128"/>
    </row>
    <row r="215" spans="1:4" ht="12.75">
      <c r="A215" s="127"/>
      <c r="B215" s="128"/>
      <c r="C215" s="116"/>
      <c r="D215" s="128"/>
    </row>
    <row r="216" spans="1:4" ht="12.75">
      <c r="A216" s="127"/>
      <c r="B216" s="128"/>
      <c r="C216" s="116"/>
      <c r="D216" s="128"/>
    </row>
    <row r="217" spans="1:4" ht="12.75">
      <c r="A217" s="127"/>
      <c r="B217" s="128"/>
      <c r="C217" s="116"/>
      <c r="D217" s="128"/>
    </row>
    <row r="218" spans="1:4" ht="12.75">
      <c r="A218" s="127"/>
      <c r="B218" s="128"/>
      <c r="C218" s="116"/>
      <c r="D218" s="128"/>
    </row>
    <row r="219" spans="1:4" ht="12.75">
      <c r="A219" s="127"/>
      <c r="B219" s="128"/>
      <c r="C219" s="116"/>
      <c r="D219" s="128"/>
    </row>
    <row r="220" spans="1:4" ht="12.75">
      <c r="A220" s="127"/>
      <c r="B220" s="128"/>
      <c r="C220" s="116"/>
      <c r="D220" s="128"/>
    </row>
    <row r="221" spans="1:4" ht="12.75">
      <c r="A221" s="127"/>
      <c r="B221" s="128"/>
      <c r="C221" s="116"/>
      <c r="D221" s="128"/>
    </row>
    <row r="222" spans="1:4" ht="12.75">
      <c r="A222" s="127"/>
      <c r="B222" s="128"/>
      <c r="C222" s="116"/>
      <c r="D222" s="128"/>
    </row>
    <row r="223" spans="1:4" ht="12.75">
      <c r="A223" s="127"/>
      <c r="B223" s="128"/>
      <c r="C223" s="116"/>
      <c r="D223" s="128"/>
    </row>
    <row r="224" spans="1:4" ht="12.75">
      <c r="A224" s="127"/>
      <c r="B224" s="128"/>
      <c r="C224" s="116"/>
      <c r="D224" s="128"/>
    </row>
    <row r="225" spans="1:4" ht="12.75">
      <c r="A225" s="127"/>
      <c r="B225" s="128"/>
      <c r="C225" s="116"/>
      <c r="D225" s="128"/>
    </row>
    <row r="226" spans="1:4" ht="12.75">
      <c r="A226" s="127"/>
      <c r="B226" s="128"/>
      <c r="C226" s="116"/>
      <c r="D226" s="128"/>
    </row>
    <row r="227" spans="1:4" ht="12.75">
      <c r="A227" s="127"/>
      <c r="B227" s="128"/>
      <c r="C227" s="116"/>
      <c r="D227" s="128"/>
    </row>
    <row r="228" spans="1:4" ht="12.75">
      <c r="A228" s="127"/>
      <c r="B228" s="128"/>
      <c r="C228" s="116"/>
      <c r="D228" s="128"/>
    </row>
    <row r="229" spans="1:4" ht="12.75">
      <c r="A229" s="127"/>
      <c r="B229" s="128"/>
      <c r="C229" s="116"/>
      <c r="D229" s="128"/>
    </row>
    <row r="230" spans="1:4" ht="12.75">
      <c r="A230" s="127"/>
      <c r="B230" s="128"/>
      <c r="C230" s="116"/>
      <c r="D230" s="128"/>
    </row>
    <row r="231" spans="1:4" ht="12.75">
      <c r="A231" s="127"/>
      <c r="B231" s="128"/>
      <c r="C231" s="116"/>
      <c r="D231" s="128"/>
    </row>
    <row r="232" spans="1:4" ht="12.75">
      <c r="A232" s="127"/>
      <c r="B232" s="128"/>
      <c r="C232" s="116"/>
      <c r="D232" s="128"/>
    </row>
    <row r="233" spans="1:4" ht="12.75">
      <c r="A233" s="127"/>
      <c r="B233" s="128"/>
      <c r="C233" s="116"/>
      <c r="D233" s="128"/>
    </row>
    <row r="234" spans="1:4" ht="12.75">
      <c r="A234" s="127"/>
      <c r="B234" s="128"/>
      <c r="C234" s="116"/>
      <c r="D234" s="128"/>
    </row>
    <row r="235" spans="1:4" ht="12.75">
      <c r="A235" s="127"/>
      <c r="B235" s="128"/>
      <c r="C235" s="116"/>
      <c r="D235" s="128"/>
    </row>
    <row r="236" spans="1:4" ht="12.75">
      <c r="A236" s="127"/>
      <c r="B236" s="128"/>
      <c r="C236" s="116"/>
      <c r="D236" s="128"/>
    </row>
    <row r="237" spans="1:4" ht="12.75">
      <c r="A237" s="127"/>
      <c r="B237" s="128"/>
      <c r="C237" s="116"/>
      <c r="D237" s="128"/>
    </row>
    <row r="238" spans="1:4" ht="12.75">
      <c r="A238" s="127"/>
      <c r="B238" s="128"/>
      <c r="C238" s="116"/>
      <c r="D238" s="128"/>
    </row>
    <row r="239" spans="1:4" ht="12.75">
      <c r="A239" s="127"/>
      <c r="B239" s="128"/>
      <c r="C239" s="116"/>
      <c r="D239" s="128"/>
    </row>
    <row r="240" spans="1:4" ht="12.75">
      <c r="A240" s="127"/>
      <c r="B240" s="128"/>
      <c r="C240" s="116"/>
      <c r="D240" s="128"/>
    </row>
    <row r="241" spans="1:4" ht="12.75">
      <c r="A241" s="127"/>
      <c r="B241" s="128"/>
      <c r="C241" s="116"/>
      <c r="D241" s="128"/>
    </row>
    <row r="242" spans="1:4" ht="12.75">
      <c r="A242" s="127"/>
      <c r="B242" s="128"/>
      <c r="C242" s="116"/>
      <c r="D242" s="128"/>
    </row>
    <row r="243" spans="1:4" ht="12.75">
      <c r="A243" s="127"/>
      <c r="B243" s="128"/>
      <c r="C243" s="116"/>
      <c r="D243" s="128"/>
    </row>
    <row r="244" spans="1:4" ht="12.75">
      <c r="A244" s="127"/>
      <c r="B244" s="128"/>
      <c r="C244" s="116"/>
      <c r="D244" s="128"/>
    </row>
    <row r="245" spans="1:4" ht="12.75">
      <c r="A245" s="127"/>
      <c r="B245" s="128"/>
      <c r="C245" s="116"/>
      <c r="D245" s="128"/>
    </row>
    <row r="246" spans="1:4" ht="12.75">
      <c r="A246" s="127"/>
      <c r="B246" s="128"/>
      <c r="C246" s="116"/>
      <c r="D246" s="128"/>
    </row>
    <row r="247" spans="1:4" ht="12.75">
      <c r="A247" s="127"/>
      <c r="B247" s="128"/>
      <c r="C247" s="116"/>
      <c r="D247" s="128"/>
    </row>
    <row r="248" spans="1:4" ht="12.75">
      <c r="A248" s="127"/>
      <c r="B248" s="128"/>
      <c r="C248" s="116"/>
      <c r="D248" s="128"/>
    </row>
    <row r="249" spans="1:4" ht="12.75">
      <c r="A249" s="127"/>
      <c r="B249" s="128"/>
      <c r="C249" s="116"/>
      <c r="D249" s="128"/>
    </row>
    <row r="250" spans="1:4" ht="12.75">
      <c r="A250" s="127"/>
      <c r="B250" s="128"/>
      <c r="C250" s="116"/>
      <c r="D250" s="128"/>
    </row>
    <row r="251" spans="1:4" ht="12.75">
      <c r="A251" s="127"/>
      <c r="B251" s="128"/>
      <c r="C251" s="116"/>
      <c r="D251" s="128"/>
    </row>
    <row r="252" spans="1:4" ht="12.75">
      <c r="A252" s="127"/>
      <c r="B252" s="128"/>
      <c r="C252" s="116"/>
      <c r="D252" s="128"/>
    </row>
    <row r="253" spans="1:4" ht="12.75">
      <c r="A253" s="127"/>
      <c r="B253" s="128"/>
      <c r="C253" s="116"/>
      <c r="D253" s="128"/>
    </row>
    <row r="254" spans="1:4" ht="12.75">
      <c r="A254" s="127"/>
      <c r="B254" s="128"/>
      <c r="C254" s="116"/>
      <c r="D254" s="128"/>
    </row>
    <row r="255" spans="1:4" ht="12.75">
      <c r="A255" s="127"/>
      <c r="B255" s="128"/>
      <c r="C255" s="116"/>
      <c r="D255" s="128"/>
    </row>
    <row r="256" spans="1:4" ht="12.75">
      <c r="A256" s="127"/>
      <c r="B256" s="128"/>
      <c r="C256" s="116"/>
      <c r="D256" s="128"/>
    </row>
    <row r="257" spans="1:4" ht="12.75">
      <c r="A257" s="127"/>
      <c r="B257" s="128"/>
      <c r="C257" s="116"/>
      <c r="D257" s="128"/>
    </row>
    <row r="258" spans="1:4" ht="12.75">
      <c r="A258" s="127"/>
      <c r="B258" s="128"/>
      <c r="C258" s="116"/>
      <c r="D258" s="128"/>
    </row>
    <row r="259" spans="1:4" ht="12.75">
      <c r="A259" s="127"/>
      <c r="B259" s="128"/>
      <c r="C259" s="116"/>
      <c r="D259" s="128"/>
    </row>
    <row r="260" spans="1:4" ht="12.75">
      <c r="A260" s="127"/>
      <c r="B260" s="128"/>
      <c r="C260" s="116"/>
      <c r="D260" s="128"/>
    </row>
    <row r="261" spans="1:4" ht="12.75">
      <c r="A261" s="127"/>
      <c r="B261" s="128"/>
      <c r="C261" s="116"/>
      <c r="D261" s="128"/>
    </row>
    <row r="262" spans="1:4" ht="12.75">
      <c r="A262" s="127"/>
      <c r="B262" s="128"/>
      <c r="C262" s="116"/>
      <c r="D262" s="128"/>
    </row>
    <row r="263" spans="1:4" ht="12.75">
      <c r="A263" s="127"/>
      <c r="B263" s="128"/>
      <c r="C263" s="116"/>
      <c r="D263" s="128"/>
    </row>
    <row r="264" spans="1:4" ht="12.75">
      <c r="A264" s="127"/>
      <c r="B264" s="128"/>
      <c r="C264" s="116"/>
      <c r="D264" s="128"/>
    </row>
    <row r="265" spans="1:4" ht="12.75">
      <c r="A265" s="127"/>
      <c r="B265" s="128"/>
      <c r="C265" s="116"/>
      <c r="D265" s="128"/>
    </row>
    <row r="266" spans="1:4" ht="12.75">
      <c r="A266" s="127"/>
      <c r="B266" s="128"/>
      <c r="C266" s="116"/>
      <c r="D266" s="128"/>
    </row>
    <row r="267" spans="1:4" ht="12.75">
      <c r="A267" s="127"/>
      <c r="B267" s="128"/>
      <c r="C267" s="116"/>
      <c r="D267" s="128"/>
    </row>
    <row r="268" spans="1:4" ht="12.75">
      <c r="A268" s="127"/>
      <c r="B268" s="128"/>
      <c r="C268" s="116"/>
      <c r="D268" s="128"/>
    </row>
    <row r="269" spans="1:4" ht="12.75">
      <c r="A269" s="127"/>
      <c r="B269" s="128"/>
      <c r="C269" s="116"/>
      <c r="D269" s="128"/>
    </row>
    <row r="270" spans="1:4" ht="12.75">
      <c r="A270" s="127"/>
      <c r="B270" s="128"/>
      <c r="C270" s="116"/>
      <c r="D270" s="128"/>
    </row>
    <row r="271" spans="1:4" ht="12.75">
      <c r="A271" s="127"/>
      <c r="B271" s="128"/>
      <c r="C271" s="116"/>
      <c r="D271" s="128"/>
    </row>
    <row r="272" spans="1:4" ht="12.75">
      <c r="A272" s="127"/>
      <c r="B272" s="128"/>
      <c r="C272" s="116"/>
      <c r="D272" s="128"/>
    </row>
    <row r="273" spans="1:4" ht="12.75">
      <c r="A273" s="127"/>
      <c r="B273" s="128"/>
      <c r="C273" s="116"/>
      <c r="D273" s="128"/>
    </row>
    <row r="274" spans="1:4" ht="12.75">
      <c r="A274" s="127"/>
      <c r="B274" s="128"/>
      <c r="C274" s="116"/>
      <c r="D274" s="128"/>
    </row>
    <row r="275" spans="1:4" ht="12.75">
      <c r="A275" s="127"/>
      <c r="B275" s="128"/>
      <c r="C275" s="116"/>
      <c r="D275" s="128"/>
    </row>
    <row r="276" spans="1:4" ht="12.75">
      <c r="A276" s="127"/>
      <c r="B276" s="128"/>
      <c r="C276" s="116"/>
      <c r="D276" s="128"/>
    </row>
    <row r="277" spans="1:4" ht="12.75">
      <c r="A277" s="127"/>
      <c r="B277" s="128"/>
      <c r="C277" s="116"/>
      <c r="D277" s="128"/>
    </row>
    <row r="278" spans="1:4" ht="12.75">
      <c r="A278" s="127"/>
      <c r="B278" s="128"/>
      <c r="C278" s="116"/>
      <c r="D278" s="128"/>
    </row>
    <row r="279" spans="1:4" ht="12.75">
      <c r="A279" s="127"/>
      <c r="B279" s="128"/>
      <c r="C279" s="116"/>
      <c r="D279" s="128"/>
    </row>
    <row r="280" spans="1:4" ht="12.75">
      <c r="A280" s="127"/>
      <c r="B280" s="128"/>
      <c r="C280" s="116"/>
      <c r="D280" s="128"/>
    </row>
    <row r="281" spans="1:4" ht="12.75">
      <c r="A281" s="127"/>
      <c r="B281" s="128"/>
      <c r="C281" s="116"/>
      <c r="D281" s="128"/>
    </row>
    <row r="282" spans="1:4" ht="12.75">
      <c r="A282" s="127"/>
      <c r="B282" s="128"/>
      <c r="C282" s="116"/>
      <c r="D282" s="128"/>
    </row>
    <row r="283" spans="1:4" ht="12.75">
      <c r="A283" s="127"/>
      <c r="B283" s="128"/>
      <c r="C283" s="116"/>
      <c r="D283" s="128"/>
    </row>
    <row r="284" spans="1:4" ht="12.75">
      <c r="A284" s="127"/>
      <c r="B284" s="128"/>
      <c r="C284" s="116"/>
      <c r="D284" s="128"/>
    </row>
    <row r="285" spans="1:4" ht="12.75">
      <c r="A285" s="127"/>
      <c r="B285" s="128"/>
      <c r="C285" s="116"/>
      <c r="D285" s="128"/>
    </row>
    <row r="286" spans="1:4" ht="12.75">
      <c r="A286" s="127"/>
      <c r="B286" s="128"/>
      <c r="C286" s="116"/>
      <c r="D286" s="128"/>
    </row>
    <row r="287" spans="1:4" ht="12.75">
      <c r="A287" s="127"/>
      <c r="B287" s="128"/>
      <c r="C287" s="116"/>
      <c r="D287" s="128"/>
    </row>
    <row r="288" spans="1:4" ht="12.75">
      <c r="A288" s="127"/>
      <c r="B288" s="128"/>
      <c r="C288" s="116"/>
      <c r="D288" s="128"/>
    </row>
    <row r="289" spans="1:4" ht="12.75">
      <c r="A289" s="127"/>
      <c r="B289" s="128"/>
      <c r="C289" s="116"/>
      <c r="D289" s="128"/>
    </row>
    <row r="290" spans="1:4" ht="12.75">
      <c r="A290" s="127"/>
      <c r="B290" s="128"/>
      <c r="C290" s="127"/>
      <c r="D290" s="128"/>
    </row>
    <row r="291" spans="1:4" ht="12.75">
      <c r="A291" s="127"/>
      <c r="B291" s="128"/>
      <c r="C291" s="127"/>
      <c r="D291" s="128"/>
    </row>
    <row r="292" spans="1:4" ht="12.75">
      <c r="A292" s="127"/>
      <c r="B292" s="128"/>
      <c r="C292" s="127"/>
      <c r="D292" s="128"/>
    </row>
    <row r="293" spans="1:4" ht="12.75">
      <c r="A293" s="127"/>
      <c r="B293" s="128"/>
      <c r="C293" s="127"/>
      <c r="D293" s="128"/>
    </row>
    <row r="294" spans="1:4" ht="12.75">
      <c r="A294" s="127"/>
      <c r="B294" s="128"/>
      <c r="C294" s="127"/>
      <c r="D294" s="128"/>
    </row>
    <row r="295" spans="1:4" ht="12.75">
      <c r="A295" s="127"/>
      <c r="B295" s="128"/>
      <c r="C295" s="127"/>
      <c r="D295" s="128"/>
    </row>
    <row r="296" spans="1:4" ht="12.75">
      <c r="A296" s="127"/>
      <c r="B296" s="128"/>
      <c r="C296" s="127"/>
      <c r="D296" s="128"/>
    </row>
    <row r="297" spans="1:4" ht="12.75">
      <c r="A297" s="127"/>
      <c r="B297" s="128"/>
      <c r="C297" s="127"/>
      <c r="D297" s="128"/>
    </row>
    <row r="298" spans="1:4" ht="12.75">
      <c r="A298" s="127"/>
      <c r="B298" s="128"/>
      <c r="C298" s="127"/>
      <c r="D298" s="128"/>
    </row>
    <row r="299" spans="1:4" ht="12.75">
      <c r="A299" s="127"/>
      <c r="B299" s="128"/>
      <c r="C299" s="127"/>
      <c r="D299" s="128"/>
    </row>
    <row r="300" spans="1:4" ht="12.75">
      <c r="A300" s="127"/>
      <c r="B300" s="128"/>
      <c r="C300" s="127"/>
      <c r="D300" s="128"/>
    </row>
    <row r="301" spans="1:4" ht="12.75">
      <c r="A301" s="127"/>
      <c r="B301" s="128"/>
      <c r="C301" s="127"/>
      <c r="D301" s="128"/>
    </row>
    <row r="302" spans="1:4" ht="12.75">
      <c r="A302" s="127"/>
      <c r="B302" s="128"/>
      <c r="C302" s="127"/>
      <c r="D302" s="128"/>
    </row>
    <row r="303" spans="1:4" ht="12.75">
      <c r="A303" s="127"/>
      <c r="B303" s="128"/>
      <c r="C303" s="127"/>
      <c r="D303" s="128"/>
    </row>
    <row r="304" spans="1:4" ht="12.75">
      <c r="A304" s="127"/>
      <c r="B304" s="128"/>
      <c r="C304" s="127"/>
      <c r="D304" s="128"/>
    </row>
    <row r="305" spans="1:4" ht="12.75">
      <c r="A305" s="127"/>
      <c r="B305" s="128"/>
      <c r="C305" s="127"/>
      <c r="D305" s="128"/>
    </row>
    <row r="306" spans="1:4" ht="12.75">
      <c r="A306" s="127"/>
      <c r="B306" s="128"/>
      <c r="C306" s="127"/>
      <c r="D306" s="128"/>
    </row>
    <row r="307" spans="1:4" ht="12.75">
      <c r="A307" s="127"/>
      <c r="B307" s="128"/>
      <c r="C307" s="127"/>
      <c r="D307" s="128"/>
    </row>
    <row r="308" spans="1:4" ht="12.75">
      <c r="A308" s="127"/>
      <c r="B308" s="128"/>
      <c r="C308" s="127"/>
      <c r="D308" s="128"/>
    </row>
    <row r="309" spans="1:4" ht="12.75">
      <c r="A309" s="127"/>
      <c r="B309" s="128"/>
      <c r="C309" s="127"/>
      <c r="D309" s="128"/>
    </row>
    <row r="310" spans="1:4" ht="12.75">
      <c r="A310" s="127"/>
      <c r="B310" s="128"/>
      <c r="C310" s="127"/>
      <c r="D310" s="128"/>
    </row>
    <row r="311" spans="1:4" ht="12.75">
      <c r="A311" s="127"/>
      <c r="B311" s="128"/>
      <c r="C311" s="127"/>
      <c r="D311" s="128"/>
    </row>
    <row r="312" spans="1:4" ht="12.75">
      <c r="A312" s="127"/>
      <c r="B312" s="128"/>
      <c r="C312" s="127"/>
      <c r="D312" s="128"/>
    </row>
    <row r="313" spans="1:4" ht="12.75">
      <c r="A313" s="127"/>
      <c r="B313" s="128"/>
      <c r="C313" s="127"/>
      <c r="D313" s="128"/>
    </row>
    <row r="314" spans="1:4" ht="12.75">
      <c r="A314" s="127"/>
      <c r="B314" s="128"/>
      <c r="C314" s="127"/>
      <c r="D314" s="128"/>
    </row>
    <row r="315" spans="1:4" ht="12.75">
      <c r="A315" s="127"/>
      <c r="B315" s="128"/>
      <c r="C315" s="127"/>
      <c r="D315" s="128"/>
    </row>
    <row r="316" spans="1:4" ht="12.75">
      <c r="A316" s="127"/>
      <c r="B316" s="128"/>
      <c r="C316" s="127"/>
      <c r="D316" s="128"/>
    </row>
    <row r="317" spans="1:4" ht="12.75">
      <c r="A317" s="127"/>
      <c r="B317" s="128"/>
      <c r="C317" s="127"/>
      <c r="D317" s="128"/>
    </row>
    <row r="318" spans="1:4" ht="12.75">
      <c r="A318" s="127"/>
      <c r="B318" s="128"/>
      <c r="C318" s="127"/>
      <c r="D318" s="128"/>
    </row>
    <row r="319" spans="1:4" ht="12.75">
      <c r="A319" s="127"/>
      <c r="B319" s="128"/>
      <c r="C319" s="127"/>
      <c r="D319" s="128"/>
    </row>
    <row r="320" spans="1:4" ht="12.75">
      <c r="A320" s="127"/>
      <c r="B320" s="128"/>
      <c r="C320" s="127"/>
      <c r="D320" s="128"/>
    </row>
    <row r="321" spans="1:4" ht="12.75">
      <c r="A321" s="127"/>
      <c r="B321" s="128"/>
      <c r="C321" s="127"/>
      <c r="D321" s="128"/>
    </row>
    <row r="322" spans="1:4" ht="12.75">
      <c r="A322" s="127"/>
      <c r="B322" s="128"/>
      <c r="C322" s="127"/>
      <c r="D322" s="128"/>
    </row>
    <row r="323" spans="1:4" ht="12.75">
      <c r="A323" s="127"/>
      <c r="B323" s="128"/>
      <c r="C323" s="127"/>
      <c r="D323" s="128"/>
    </row>
    <row r="324" spans="1:4" ht="12.75">
      <c r="A324" s="127"/>
      <c r="B324" s="128"/>
      <c r="C324" s="127"/>
      <c r="D324" s="128"/>
    </row>
    <row r="325" spans="1:4" ht="12.75">
      <c r="A325" s="127"/>
      <c r="B325" s="128"/>
      <c r="C325" s="127"/>
      <c r="D325" s="128"/>
    </row>
    <row r="326" spans="1:4" ht="12.75">
      <c r="A326" s="127"/>
      <c r="B326" s="128"/>
      <c r="C326" s="127"/>
      <c r="D326" s="128"/>
    </row>
    <row r="327" spans="1:4" ht="12.75">
      <c r="A327" s="127"/>
      <c r="B327" s="128"/>
      <c r="C327" s="127"/>
      <c r="D327" s="128"/>
    </row>
    <row r="328" spans="1:4" ht="12.75">
      <c r="A328" s="127"/>
      <c r="B328" s="128"/>
      <c r="C328" s="127"/>
      <c r="D328" s="128"/>
    </row>
    <row r="329" spans="1:4" ht="12.75">
      <c r="A329" s="127"/>
      <c r="B329" s="128"/>
      <c r="C329" s="127"/>
      <c r="D329" s="128"/>
    </row>
    <row r="330" spans="1:4" ht="12.75">
      <c r="A330" s="127"/>
      <c r="B330" s="128"/>
      <c r="C330" s="127"/>
      <c r="D330" s="128"/>
    </row>
    <row r="331" spans="1:4" ht="12.75">
      <c r="A331" s="127"/>
      <c r="B331" s="128"/>
      <c r="C331" s="127"/>
      <c r="D331" s="128"/>
    </row>
    <row r="332" spans="1:4" ht="12.75">
      <c r="A332" s="127"/>
      <c r="B332" s="128"/>
      <c r="C332" s="127"/>
      <c r="D332" s="128"/>
    </row>
    <row r="333" spans="1:4" ht="12.75">
      <c r="A333" s="127"/>
      <c r="B333" s="128"/>
      <c r="C333" s="127"/>
      <c r="D333" s="128"/>
    </row>
    <row r="334" spans="1:4" ht="12.75">
      <c r="A334" s="127"/>
      <c r="B334" s="128"/>
      <c r="C334" s="127"/>
      <c r="D334" s="128"/>
    </row>
    <row r="335" spans="1:4" ht="12.75">
      <c r="A335" s="127"/>
      <c r="B335" s="128"/>
      <c r="C335" s="127"/>
      <c r="D335" s="128"/>
    </row>
    <row r="336" spans="1:4" ht="12.75">
      <c r="A336" s="127"/>
      <c r="B336" s="128"/>
      <c r="C336" s="127"/>
      <c r="D336" s="128"/>
    </row>
    <row r="337" spans="1:4" ht="12.75">
      <c r="A337" s="127"/>
      <c r="B337" s="128"/>
      <c r="C337" s="127"/>
      <c r="D337" s="128"/>
    </row>
    <row r="338" spans="1:4" ht="12.75">
      <c r="A338" s="127"/>
      <c r="B338" s="128"/>
      <c r="C338" s="127"/>
      <c r="D338" s="128"/>
    </row>
    <row r="339" spans="1:4" ht="12.75">
      <c r="A339" s="127"/>
      <c r="B339" s="128"/>
      <c r="C339" s="127"/>
      <c r="D339" s="128"/>
    </row>
    <row r="340" spans="1:4" ht="12.75">
      <c r="A340" s="127"/>
      <c r="B340" s="128"/>
      <c r="C340" s="127"/>
      <c r="D340" s="128"/>
    </row>
    <row r="341" spans="1:4" ht="12.75">
      <c r="A341" s="127"/>
      <c r="B341" s="128"/>
      <c r="C341" s="127"/>
      <c r="D341" s="128"/>
    </row>
    <row r="342" spans="1:4" ht="12.75">
      <c r="A342" s="127"/>
      <c r="B342" s="128"/>
      <c r="C342" s="127"/>
      <c r="D342" s="128"/>
    </row>
    <row r="343" spans="1:4" ht="12.75">
      <c r="A343" s="127"/>
      <c r="B343" s="128"/>
      <c r="C343" s="127"/>
      <c r="D343" s="128"/>
    </row>
    <row r="344" spans="1:4" ht="12.75">
      <c r="A344" s="127"/>
      <c r="B344" s="128"/>
      <c r="C344" s="127"/>
      <c r="D344" s="128"/>
    </row>
    <row r="345" spans="1:4" ht="12.75">
      <c r="A345" s="127"/>
      <c r="B345" s="128"/>
      <c r="C345" s="127"/>
      <c r="D345" s="128"/>
    </row>
    <row r="346" spans="1:4" ht="12.75">
      <c r="A346" s="127"/>
      <c r="B346" s="128"/>
      <c r="C346" s="127"/>
      <c r="D346" s="128"/>
    </row>
    <row r="347" spans="1:4" ht="12.75">
      <c r="A347" s="127"/>
      <c r="B347" s="128"/>
      <c r="C347" s="127"/>
      <c r="D347" s="128"/>
    </row>
    <row r="348" spans="1:4" ht="12.75">
      <c r="A348" s="127"/>
      <c r="B348" s="128"/>
      <c r="C348" s="127"/>
      <c r="D348" s="128"/>
    </row>
    <row r="349" spans="1:4" ht="12.75">
      <c r="A349" s="127"/>
      <c r="B349" s="128"/>
      <c r="C349" s="127"/>
      <c r="D349" s="128"/>
    </row>
    <row r="350" spans="1:4" ht="12.75">
      <c r="A350" s="127"/>
      <c r="B350" s="128"/>
      <c r="C350" s="127"/>
      <c r="D350" s="128"/>
    </row>
    <row r="351" spans="1:4" ht="12.75">
      <c r="A351" s="127"/>
      <c r="B351" s="128"/>
      <c r="C351" s="127"/>
      <c r="D351" s="128"/>
    </row>
    <row r="352" spans="1:4" ht="12.75">
      <c r="A352" s="127"/>
      <c r="B352" s="128"/>
      <c r="C352" s="127"/>
      <c r="D352" s="128"/>
    </row>
    <row r="353" spans="1:4" ht="12.75">
      <c r="A353" s="127"/>
      <c r="B353" s="128"/>
      <c r="C353" s="127"/>
      <c r="D353" s="128"/>
    </row>
    <row r="354" spans="1:4" ht="12.75">
      <c r="A354" s="127"/>
      <c r="B354" s="128"/>
      <c r="C354" s="127"/>
      <c r="D354" s="128"/>
    </row>
    <row r="355" spans="1:4" ht="12.75">
      <c r="A355" s="127"/>
      <c r="B355" s="128"/>
      <c r="C355" s="127"/>
      <c r="D355" s="128"/>
    </row>
    <row r="356" spans="1:4" ht="12.75">
      <c r="A356" s="127"/>
      <c r="B356" s="128"/>
      <c r="C356" s="127"/>
      <c r="D356" s="128"/>
    </row>
    <row r="357" spans="1:4" ht="12.75">
      <c r="A357" s="127"/>
      <c r="B357" s="128"/>
      <c r="C357" s="127"/>
      <c r="D357" s="128"/>
    </row>
    <row r="358" spans="1:4" ht="12.75">
      <c r="A358" s="127"/>
      <c r="B358" s="128"/>
      <c r="C358" s="127"/>
      <c r="D358" s="128"/>
    </row>
    <row r="359" spans="1:4" ht="12.75">
      <c r="A359" s="127"/>
      <c r="B359" s="128"/>
      <c r="C359" s="127"/>
      <c r="D359" s="128"/>
    </row>
    <row r="360" spans="1:4" ht="12.75">
      <c r="A360" s="127"/>
      <c r="B360" s="128"/>
      <c r="C360" s="127"/>
      <c r="D360" s="128"/>
    </row>
    <row r="361" spans="1:4" ht="12.75">
      <c r="A361" s="127"/>
      <c r="B361" s="128"/>
      <c r="C361" s="127"/>
      <c r="D361" s="128"/>
    </row>
    <row r="362" spans="1:4" ht="12.75">
      <c r="A362" s="127"/>
      <c r="B362" s="128"/>
      <c r="C362" s="127"/>
      <c r="D362" s="128"/>
    </row>
    <row r="363" spans="1:4" ht="12.75">
      <c r="A363" s="127"/>
      <c r="B363" s="128"/>
      <c r="C363" s="127"/>
      <c r="D363" s="128"/>
    </row>
    <row r="364" spans="1:4" ht="12.75">
      <c r="A364" s="127"/>
      <c r="B364" s="128"/>
      <c r="C364" s="127"/>
      <c r="D364" s="128"/>
    </row>
    <row r="365" spans="1:4" ht="12.75">
      <c r="A365" s="127"/>
      <c r="B365" s="128"/>
      <c r="C365" s="127"/>
      <c r="D365" s="128"/>
    </row>
    <row r="366" spans="1:4" ht="12.75">
      <c r="A366" s="127"/>
      <c r="B366" s="128"/>
      <c r="C366" s="127"/>
      <c r="D366" s="128"/>
    </row>
    <row r="367" spans="1:4" ht="12.75">
      <c r="A367" s="127"/>
      <c r="B367" s="128"/>
      <c r="C367" s="127"/>
      <c r="D367" s="128"/>
    </row>
    <row r="368" spans="1:4" ht="12.75">
      <c r="A368" s="127"/>
      <c r="B368" s="128"/>
      <c r="C368" s="127"/>
      <c r="D368" s="128"/>
    </row>
    <row r="369" spans="1:4" ht="12.75">
      <c r="A369" s="127"/>
      <c r="B369" s="128"/>
      <c r="C369" s="127"/>
      <c r="D369" s="128"/>
    </row>
    <row r="370" spans="1:4" ht="12.75">
      <c r="A370" s="127"/>
      <c r="B370" s="128"/>
      <c r="C370" s="127"/>
      <c r="D370" s="128"/>
    </row>
    <row r="371" spans="1:4" ht="12.75">
      <c r="A371" s="127"/>
      <c r="B371" s="128"/>
      <c r="C371" s="127"/>
      <c r="D371" s="128"/>
    </row>
    <row r="372" spans="1:4" ht="12.75">
      <c r="A372" s="127"/>
      <c r="B372" s="128"/>
      <c r="C372" s="127"/>
      <c r="D372" s="128"/>
    </row>
    <row r="373" spans="1:4" ht="12.75">
      <c r="A373" s="127"/>
      <c r="B373" s="128"/>
      <c r="C373" s="127"/>
      <c r="D373" s="128"/>
    </row>
    <row r="374" spans="1:4" ht="12.75">
      <c r="A374" s="127"/>
      <c r="B374" s="128"/>
      <c r="C374" s="127"/>
      <c r="D374" s="128"/>
    </row>
    <row r="375" spans="1:4" ht="12.75">
      <c r="A375" s="127"/>
      <c r="B375" s="128"/>
      <c r="C375" s="127"/>
      <c r="D375" s="128"/>
    </row>
    <row r="376" spans="1:4" ht="12.75">
      <c r="A376" s="127"/>
      <c r="B376" s="128"/>
      <c r="C376" s="127"/>
      <c r="D376" s="128"/>
    </row>
    <row r="377" spans="1:4" ht="12.75">
      <c r="A377" s="127"/>
      <c r="B377" s="128"/>
      <c r="C377" s="127"/>
      <c r="D377" s="128"/>
    </row>
    <row r="378" spans="1:4" ht="12.75">
      <c r="A378" s="127"/>
      <c r="B378" s="128"/>
      <c r="C378" s="127"/>
      <c r="D378" s="128"/>
    </row>
    <row r="379" spans="1:4" ht="12.75">
      <c r="A379" s="127"/>
      <c r="B379" s="128"/>
      <c r="C379" s="127"/>
      <c r="D379" s="128"/>
    </row>
    <row r="380" spans="1:4" ht="12.75">
      <c r="A380" s="127"/>
      <c r="B380" s="128"/>
      <c r="C380" s="127"/>
      <c r="D380" s="128"/>
    </row>
    <row r="381" spans="1:4" ht="12.75">
      <c r="A381" s="127"/>
      <c r="B381" s="128"/>
      <c r="C381" s="127"/>
      <c r="D381" s="128"/>
    </row>
    <row r="382" spans="1:4" ht="12.75">
      <c r="A382" s="127"/>
      <c r="B382" s="128"/>
      <c r="C382" s="127"/>
      <c r="D382" s="128"/>
    </row>
    <row r="383" spans="1:4" ht="12.75">
      <c r="A383" s="127"/>
      <c r="B383" s="128"/>
      <c r="C383" s="127"/>
      <c r="D383" s="128"/>
    </row>
    <row r="384" spans="1:4" ht="12.75">
      <c r="A384" s="127"/>
      <c r="B384" s="128"/>
      <c r="C384" s="127"/>
      <c r="D384" s="128"/>
    </row>
    <row r="385" spans="1:4" ht="12.75">
      <c r="A385" s="127"/>
      <c r="B385" s="128"/>
      <c r="C385" s="127"/>
      <c r="D385" s="128"/>
    </row>
    <row r="386" spans="1:4" ht="12.75">
      <c r="A386" s="127"/>
      <c r="B386" s="128"/>
      <c r="C386" s="127"/>
      <c r="D386" s="128"/>
    </row>
    <row r="387" spans="1:4" ht="12.75">
      <c r="A387" s="127"/>
      <c r="B387" s="128"/>
      <c r="C387" s="127"/>
      <c r="D387" s="128"/>
    </row>
    <row r="388" spans="1:4" ht="12.75">
      <c r="A388" s="127"/>
      <c r="B388" s="128"/>
      <c r="C388" s="127"/>
      <c r="D388" s="128"/>
    </row>
    <row r="389" spans="1:4" ht="12.75">
      <c r="A389" s="127"/>
      <c r="B389" s="128"/>
      <c r="C389" s="127"/>
      <c r="D389" s="128"/>
    </row>
    <row r="390" spans="1:4" ht="12.75">
      <c r="A390" s="127"/>
      <c r="B390" s="128"/>
      <c r="C390" s="127"/>
      <c r="D390" s="128"/>
    </row>
    <row r="391" spans="1:4" ht="12.75">
      <c r="A391" s="127"/>
      <c r="B391" s="128"/>
      <c r="C391" s="127"/>
      <c r="D391" s="128"/>
    </row>
    <row r="392" spans="1:4" ht="12.75">
      <c r="A392" s="127"/>
      <c r="B392" s="128"/>
      <c r="C392" s="127"/>
      <c r="D392" s="128"/>
    </row>
    <row r="393" spans="1:4" ht="12.75">
      <c r="A393" s="127"/>
      <c r="B393" s="128"/>
      <c r="C393" s="127"/>
      <c r="D393" s="128"/>
    </row>
    <row r="394" spans="1:4" ht="12.75">
      <c r="A394" s="127"/>
      <c r="B394" s="128"/>
      <c r="C394" s="127"/>
      <c r="D394" s="128"/>
    </row>
    <row r="395" spans="1:4" ht="12.75">
      <c r="A395" s="127"/>
      <c r="B395" s="128"/>
      <c r="C395" s="127"/>
      <c r="D395" s="128"/>
    </row>
    <row r="396" spans="1:4" ht="12.75">
      <c r="A396" s="127"/>
      <c r="B396" s="128"/>
      <c r="C396" s="127"/>
      <c r="D396" s="128"/>
    </row>
    <row r="397" spans="1:4" ht="12.75">
      <c r="A397" s="127"/>
      <c r="B397" s="128"/>
      <c r="C397" s="127"/>
      <c r="D397" s="128"/>
    </row>
    <row r="398" spans="1:4" ht="12.75">
      <c r="A398" s="127"/>
      <c r="B398" s="128"/>
      <c r="C398" s="127"/>
      <c r="D398" s="128"/>
    </row>
    <row r="399" spans="1:4" ht="12.75">
      <c r="A399" s="127"/>
      <c r="B399" s="128"/>
      <c r="C399" s="127"/>
      <c r="D399" s="128"/>
    </row>
    <row r="400" spans="1:4" ht="12.75">
      <c r="A400" s="127"/>
      <c r="B400" s="128"/>
      <c r="C400" s="127"/>
      <c r="D400" s="128"/>
    </row>
    <row r="401" spans="1:4" ht="12.75">
      <c r="A401" s="127"/>
      <c r="B401" s="128"/>
      <c r="C401" s="127"/>
      <c r="D401" s="128"/>
    </row>
    <row r="402" spans="1:4" ht="12.75">
      <c r="A402" s="127"/>
      <c r="B402" s="128"/>
      <c r="C402" s="127"/>
      <c r="D402" s="128"/>
    </row>
    <row r="403" spans="1:4" ht="12.75">
      <c r="A403" s="127"/>
      <c r="B403" s="128"/>
      <c r="C403" s="127"/>
      <c r="D403" s="128"/>
    </row>
    <row r="404" spans="1:4" ht="12.75">
      <c r="A404" s="127"/>
      <c r="B404" s="128"/>
      <c r="C404" s="127"/>
      <c r="D404" s="128"/>
    </row>
    <row r="405" spans="1:4" ht="12.75">
      <c r="A405" s="127"/>
      <c r="B405" s="128"/>
      <c r="C405" s="127"/>
      <c r="D405" s="128"/>
    </row>
    <row r="406" spans="1:4" ht="12.75">
      <c r="A406" s="127"/>
      <c r="B406" s="128"/>
      <c r="C406" s="127"/>
      <c r="D406" s="128"/>
    </row>
    <row r="407" spans="1:4" ht="12.75">
      <c r="A407" s="127"/>
      <c r="B407" s="128"/>
      <c r="C407" s="127"/>
      <c r="D407" s="128"/>
    </row>
    <row r="408" spans="1:4" ht="12.75">
      <c r="A408" s="127"/>
      <c r="B408" s="128"/>
      <c r="C408" s="127"/>
      <c r="D408" s="128"/>
    </row>
    <row r="409" spans="1:4" ht="12.75">
      <c r="A409" s="127"/>
      <c r="B409" s="128"/>
      <c r="C409" s="127"/>
      <c r="D409" s="128"/>
    </row>
    <row r="410" spans="1:4" ht="12.75">
      <c r="A410" s="127"/>
      <c r="B410" s="128"/>
      <c r="C410" s="127"/>
      <c r="D410" s="128"/>
    </row>
    <row r="411" spans="1:4" ht="12.75">
      <c r="A411" s="127"/>
      <c r="B411" s="128"/>
      <c r="C411" s="127"/>
      <c r="D411" s="128"/>
    </row>
    <row r="412" spans="1:4" ht="12.75">
      <c r="A412" s="127"/>
      <c r="B412" s="128"/>
      <c r="C412" s="127"/>
      <c r="D412" s="128"/>
    </row>
    <row r="413" spans="1:4" ht="12.75">
      <c r="A413" s="127"/>
      <c r="B413" s="128"/>
      <c r="C413" s="127"/>
      <c r="D413" s="128"/>
    </row>
    <row r="414" spans="1:4" ht="12.75">
      <c r="A414" s="127"/>
      <c r="B414" s="128"/>
      <c r="C414" s="127"/>
      <c r="D414" s="128"/>
    </row>
    <row r="415" spans="1:4" ht="12.75">
      <c r="A415" s="127"/>
      <c r="B415" s="128"/>
      <c r="C415" s="127"/>
      <c r="D415" s="128"/>
    </row>
    <row r="416" spans="1:4" ht="12.75">
      <c r="A416" s="127"/>
      <c r="B416" s="128"/>
      <c r="C416" s="127"/>
      <c r="D416" s="128"/>
    </row>
    <row r="417" spans="1:4" ht="12.75">
      <c r="A417" s="127"/>
      <c r="B417" s="128"/>
      <c r="C417" s="127"/>
      <c r="D417" s="128"/>
    </row>
    <row r="418" spans="1:4" ht="12.75">
      <c r="A418" s="127"/>
      <c r="B418" s="128"/>
      <c r="C418" s="127"/>
      <c r="D418" s="128"/>
    </row>
    <row r="419" spans="1:4" ht="12.75">
      <c r="A419" s="127"/>
      <c r="B419" s="128"/>
      <c r="C419" s="127"/>
      <c r="D419" s="128"/>
    </row>
    <row r="420" spans="1:4" ht="12.75">
      <c r="A420" s="127"/>
      <c r="B420" s="128"/>
      <c r="C420" s="127"/>
      <c r="D420" s="128"/>
    </row>
    <row r="421" spans="1:4" ht="12.75">
      <c r="A421" s="127"/>
      <c r="B421" s="128"/>
      <c r="C421" s="127"/>
      <c r="D421" s="128"/>
    </row>
    <row r="422" spans="1:4" ht="12.75">
      <c r="A422" s="127"/>
      <c r="B422" s="128"/>
      <c r="C422" s="127"/>
      <c r="D422" s="128"/>
    </row>
    <row r="423" spans="1:4" ht="12.75">
      <c r="A423" s="127"/>
      <c r="B423" s="128"/>
      <c r="C423" s="127"/>
      <c r="D423" s="128"/>
    </row>
    <row r="424" spans="1:4" ht="12.75">
      <c r="A424" s="127"/>
      <c r="B424" s="128"/>
      <c r="C424" s="127"/>
      <c r="D424" s="128"/>
    </row>
    <row r="425" spans="1:4" ht="12.75">
      <c r="A425" s="127"/>
      <c r="B425" s="128"/>
      <c r="C425" s="127"/>
      <c r="D425" s="128"/>
    </row>
    <row r="426" spans="1:4" ht="12.75">
      <c r="A426" s="127"/>
      <c r="B426" s="128"/>
      <c r="C426" s="127"/>
      <c r="D426" s="128"/>
    </row>
    <row r="427" spans="1:4" ht="12.75">
      <c r="A427" s="127"/>
      <c r="B427" s="128"/>
      <c r="C427" s="127"/>
      <c r="D427" s="128"/>
    </row>
    <row r="428" spans="1:4" ht="12.75">
      <c r="A428" s="127"/>
      <c r="B428" s="128"/>
      <c r="C428" s="127"/>
      <c r="D428" s="128"/>
    </row>
    <row r="429" spans="1:4" ht="12.75">
      <c r="A429" s="127"/>
      <c r="B429" s="128"/>
      <c r="C429" s="127"/>
      <c r="D429" s="128"/>
    </row>
    <row r="430" spans="1:4" ht="12.75">
      <c r="A430" s="127"/>
      <c r="B430" s="128"/>
      <c r="C430" s="127"/>
      <c r="D430" s="128"/>
    </row>
    <row r="431" spans="1:4" ht="12.75">
      <c r="A431" s="127"/>
      <c r="B431" s="128"/>
      <c r="C431" s="127"/>
      <c r="D431" s="128"/>
    </row>
    <row r="432" spans="1:4" ht="12.75">
      <c r="A432" s="127"/>
      <c r="B432" s="128"/>
      <c r="C432" s="127"/>
      <c r="D432" s="128"/>
    </row>
    <row r="433" spans="1:4" ht="12.75">
      <c r="A433" s="127"/>
      <c r="B433" s="128"/>
      <c r="C433" s="127"/>
      <c r="D433" s="128"/>
    </row>
    <row r="434" spans="1:4" ht="12.75">
      <c r="A434" s="127"/>
      <c r="B434" s="128"/>
      <c r="C434" s="127"/>
      <c r="D434" s="128"/>
    </row>
    <row r="435" spans="1:4" ht="12.75">
      <c r="A435" s="127"/>
      <c r="B435" s="128"/>
      <c r="C435" s="127"/>
      <c r="D435" s="128"/>
    </row>
    <row r="436" spans="1:4" ht="12.75">
      <c r="A436" s="127"/>
      <c r="B436" s="128"/>
      <c r="C436" s="127"/>
      <c r="D436" s="128"/>
    </row>
    <row r="437" spans="1:4" ht="12.75">
      <c r="A437" s="127"/>
      <c r="B437" s="128"/>
      <c r="C437" s="127"/>
      <c r="D437" s="128"/>
    </row>
    <row r="438" spans="1:4" ht="12.75">
      <c r="A438" s="127"/>
      <c r="B438" s="128"/>
      <c r="C438" s="127"/>
      <c r="D438" s="128"/>
    </row>
    <row r="439" spans="1:4" ht="12.75">
      <c r="A439" s="127"/>
      <c r="B439" s="128"/>
      <c r="C439" s="127"/>
      <c r="D439" s="128"/>
    </row>
    <row r="440" spans="1:4" ht="12.75">
      <c r="A440" s="127"/>
      <c r="B440" s="128"/>
      <c r="C440" s="127"/>
      <c r="D440" s="128"/>
    </row>
    <row r="441" spans="1:4" ht="12.75">
      <c r="A441" s="127"/>
      <c r="B441" s="128"/>
      <c r="C441" s="127"/>
      <c r="D441" s="128"/>
    </row>
    <row r="442" spans="1:4" ht="12.75">
      <c r="A442" s="127"/>
      <c r="B442" s="128"/>
      <c r="C442" s="127"/>
      <c r="D442" s="128"/>
    </row>
    <row r="443" spans="1:4" ht="12.75">
      <c r="A443" s="127"/>
      <c r="B443" s="128"/>
      <c r="C443" s="127"/>
      <c r="D443" s="128"/>
    </row>
    <row r="444" spans="1:4" ht="12.75">
      <c r="A444" s="127"/>
      <c r="B444" s="128"/>
      <c r="C444" s="127"/>
      <c r="D444" s="128"/>
    </row>
    <row r="445" spans="1:4" ht="12.75">
      <c r="A445" s="127"/>
      <c r="B445" s="128"/>
      <c r="C445" s="127"/>
      <c r="D445" s="128"/>
    </row>
    <row r="446" spans="1:4" ht="12.75">
      <c r="A446" s="127"/>
      <c r="B446" s="128"/>
      <c r="C446" s="127"/>
      <c r="D446" s="128"/>
    </row>
    <row r="447" spans="1:4" ht="12.75">
      <c r="A447" s="127"/>
      <c r="B447" s="128"/>
      <c r="C447" s="127"/>
      <c r="D447" s="128"/>
    </row>
    <row r="448" spans="1:4" ht="12.75">
      <c r="A448" s="127"/>
      <c r="B448" s="128"/>
      <c r="C448" s="127"/>
      <c r="D448" s="128"/>
    </row>
    <row r="449" spans="1:4" ht="12.75">
      <c r="A449" s="127"/>
      <c r="B449" s="128"/>
      <c r="C449" s="127"/>
      <c r="D449" s="128"/>
    </row>
    <row r="450" spans="1:4" ht="12.75">
      <c r="A450" s="127"/>
      <c r="B450" s="128"/>
      <c r="C450" s="127"/>
      <c r="D450" s="128"/>
    </row>
    <row r="451" spans="1:4" ht="12.75">
      <c r="A451" s="127"/>
      <c r="B451" s="128"/>
      <c r="C451" s="127"/>
      <c r="D451" s="128"/>
    </row>
    <row r="452" spans="1:4" ht="12.75">
      <c r="A452" s="127"/>
      <c r="B452" s="128"/>
      <c r="C452" s="127"/>
      <c r="D452" s="128"/>
    </row>
    <row r="453" spans="1:4" ht="12.75">
      <c r="A453" s="127"/>
      <c r="B453" s="128"/>
      <c r="C453" s="127"/>
      <c r="D453" s="128"/>
    </row>
    <row r="454" spans="1:4" ht="12.75">
      <c r="A454" s="127"/>
      <c r="B454" s="128"/>
      <c r="C454" s="127"/>
      <c r="D454" s="128"/>
    </row>
    <row r="455" spans="1:4" ht="12.75">
      <c r="A455" s="127"/>
      <c r="B455" s="128"/>
      <c r="C455" s="127"/>
      <c r="D455" s="128"/>
    </row>
    <row r="456" spans="1:4" ht="12.75">
      <c r="A456" s="127"/>
      <c r="B456" s="128"/>
      <c r="C456" s="127"/>
      <c r="D456" s="128"/>
    </row>
    <row r="457" spans="1:4" ht="12.75">
      <c r="A457" s="127"/>
      <c r="B457" s="128"/>
      <c r="C457" s="127"/>
      <c r="D457" s="128"/>
    </row>
    <row r="458" spans="1:4" ht="12.75">
      <c r="A458" s="127"/>
      <c r="B458" s="128"/>
      <c r="C458" s="127"/>
      <c r="D458" s="128"/>
    </row>
    <row r="459" spans="1:4" ht="12.75">
      <c r="A459" s="127"/>
      <c r="B459" s="128"/>
      <c r="C459" s="127"/>
      <c r="D459" s="128"/>
    </row>
    <row r="460" spans="1:4" ht="12.75">
      <c r="A460" s="127"/>
      <c r="B460" s="128"/>
      <c r="C460" s="127"/>
      <c r="D460" s="128"/>
    </row>
    <row r="461" spans="1:4" ht="12.75">
      <c r="A461" s="127"/>
      <c r="B461" s="128"/>
      <c r="C461" s="127"/>
      <c r="D461" s="128"/>
    </row>
    <row r="462" spans="1:4" ht="12.75">
      <c r="A462" s="127"/>
      <c r="B462" s="128"/>
      <c r="C462" s="127"/>
      <c r="D462" s="128"/>
    </row>
    <row r="463" spans="1:4" ht="12.75">
      <c r="A463" s="127"/>
      <c r="B463" s="128"/>
      <c r="C463" s="127"/>
      <c r="D463" s="128"/>
    </row>
    <row r="464" spans="1:4" ht="12.75">
      <c r="A464" s="127"/>
      <c r="B464" s="128"/>
      <c r="C464" s="127"/>
      <c r="D464" s="128"/>
    </row>
    <row r="465" spans="1:4" ht="12.75">
      <c r="A465" s="127"/>
      <c r="B465" s="128"/>
      <c r="C465" s="127"/>
      <c r="D465" s="128"/>
    </row>
    <row r="466" spans="1:4" ht="12.75">
      <c r="A466" s="127"/>
      <c r="B466" s="128"/>
      <c r="C466" s="127"/>
      <c r="D466" s="128"/>
    </row>
    <row r="467" spans="1:4" ht="12.75">
      <c r="A467" s="127"/>
      <c r="B467" s="128"/>
      <c r="C467" s="127"/>
      <c r="D467" s="128"/>
    </row>
    <row r="468" spans="1:4" ht="12.75">
      <c r="A468" s="127"/>
      <c r="B468" s="128"/>
      <c r="C468" s="127"/>
      <c r="D468" s="128"/>
    </row>
    <row r="469" spans="1:4" ht="12.75">
      <c r="A469" s="127"/>
      <c r="B469" s="128"/>
      <c r="C469" s="127"/>
      <c r="D469" s="128"/>
    </row>
    <row r="470" spans="1:4" ht="12.75">
      <c r="A470" s="127"/>
      <c r="B470" s="128"/>
      <c r="C470" s="127"/>
      <c r="D470" s="128"/>
    </row>
    <row r="471" spans="1:4" ht="12.75">
      <c r="A471" s="127"/>
      <c r="B471" s="128"/>
      <c r="C471" s="127"/>
      <c r="D471" s="128"/>
    </row>
    <row r="472" spans="1:4" ht="12.75">
      <c r="A472" s="127"/>
      <c r="B472" s="128"/>
      <c r="C472" s="127"/>
      <c r="D472" s="128"/>
    </row>
    <row r="473" spans="1:4" ht="12.75">
      <c r="A473" s="127"/>
      <c r="B473" s="128"/>
      <c r="C473" s="127"/>
      <c r="D473" s="128"/>
    </row>
    <row r="474" spans="1:4" ht="12.75">
      <c r="A474" s="127"/>
      <c r="B474" s="128"/>
      <c r="C474" s="127"/>
      <c r="D474" s="128"/>
    </row>
    <row r="475" spans="1:4" ht="12.75">
      <c r="A475" s="127"/>
      <c r="B475" s="128"/>
      <c r="C475" s="127"/>
      <c r="D475" s="128"/>
    </row>
    <row r="476" spans="1:4" ht="12.75">
      <c r="A476" s="127"/>
      <c r="B476" s="128"/>
      <c r="C476" s="127"/>
      <c r="D476" s="128"/>
    </row>
    <row r="477" spans="1:4" ht="12.75">
      <c r="A477" s="127"/>
      <c r="B477" s="128"/>
      <c r="C477" s="127"/>
      <c r="D477" s="128"/>
    </row>
    <row r="478" spans="1:4" ht="12.75">
      <c r="A478" s="127"/>
      <c r="B478" s="128"/>
      <c r="C478" s="127"/>
      <c r="D478" s="128"/>
    </row>
    <row r="479" spans="1:4" ht="12.75">
      <c r="A479" s="127"/>
      <c r="B479" s="128"/>
      <c r="C479" s="127"/>
      <c r="D479" s="128"/>
    </row>
    <row r="480" spans="1:4" ht="12.75">
      <c r="A480" s="127"/>
      <c r="B480" s="128"/>
      <c r="C480" s="127"/>
      <c r="D480" s="128"/>
    </row>
    <row r="481" spans="1:4" ht="12.75">
      <c r="A481" s="127"/>
      <c r="B481" s="128"/>
      <c r="C481" s="127"/>
      <c r="D481" s="128"/>
    </row>
    <row r="482" spans="1:4" ht="12.75">
      <c r="A482" s="127"/>
      <c r="B482" s="128"/>
      <c r="C482" s="127"/>
      <c r="D482" s="128"/>
    </row>
    <row r="483" spans="1:4" ht="12.75">
      <c r="A483" s="127"/>
      <c r="B483" s="128"/>
      <c r="C483" s="127"/>
      <c r="D483" s="128"/>
    </row>
    <row r="484" spans="1:4" ht="12.75">
      <c r="A484" s="127"/>
      <c r="B484" s="128"/>
      <c r="C484" s="127"/>
      <c r="D484" s="128"/>
    </row>
    <row r="485" spans="1:4" ht="12.75">
      <c r="A485" s="127"/>
      <c r="B485" s="128"/>
      <c r="C485" s="127"/>
      <c r="D485" s="128"/>
    </row>
    <row r="486" spans="1:4" ht="12.75">
      <c r="A486" s="127"/>
      <c r="B486" s="128"/>
      <c r="C486" s="127"/>
      <c r="D486" s="128"/>
    </row>
    <row r="487" spans="1:4" ht="12.75">
      <c r="A487" s="127"/>
      <c r="B487" s="128"/>
      <c r="C487" s="127"/>
      <c r="D487" s="128"/>
    </row>
    <row r="488" spans="1:4" ht="12.75">
      <c r="A488" s="127"/>
      <c r="B488" s="128"/>
      <c r="C488" s="127"/>
      <c r="D488" s="128"/>
    </row>
    <row r="489" spans="1:4" ht="12.75">
      <c r="A489" s="127"/>
      <c r="B489" s="128"/>
      <c r="C489" s="127"/>
      <c r="D489" s="128"/>
    </row>
    <row r="490" spans="1:4" ht="12.75">
      <c r="A490" s="127"/>
      <c r="B490" s="128"/>
      <c r="C490" s="127"/>
      <c r="D490" s="128"/>
    </row>
    <row r="491" spans="1:4" ht="12.75">
      <c r="A491" s="127"/>
      <c r="B491" s="128"/>
      <c r="C491" s="127"/>
      <c r="D491" s="128"/>
    </row>
    <row r="492" spans="1:4" ht="12.75">
      <c r="A492" s="127"/>
      <c r="B492" s="128"/>
      <c r="C492" s="127"/>
      <c r="D492" s="128"/>
    </row>
    <row r="493" spans="1:4" ht="12.75">
      <c r="A493" s="127"/>
      <c r="B493" s="128"/>
      <c r="C493" s="127"/>
      <c r="D493" s="128"/>
    </row>
    <row r="494" spans="1:4" ht="12.75">
      <c r="A494" s="127"/>
      <c r="B494" s="128"/>
      <c r="C494" s="127"/>
      <c r="D494" s="128"/>
    </row>
    <row r="495" spans="1:4" ht="12.75">
      <c r="A495" s="127"/>
      <c r="B495" s="128"/>
      <c r="C495" s="127"/>
      <c r="D495" s="128"/>
    </row>
    <row r="496" spans="1:4" ht="12.75">
      <c r="A496" s="127"/>
      <c r="B496" s="128"/>
      <c r="C496" s="127"/>
      <c r="D496" s="128"/>
    </row>
    <row r="497" spans="1:4" ht="12.75">
      <c r="A497" s="127"/>
      <c r="B497" s="128"/>
      <c r="C497" s="127"/>
      <c r="D497" s="128"/>
    </row>
    <row r="498" spans="1:4" ht="12.75">
      <c r="A498" s="127"/>
      <c r="B498" s="128"/>
      <c r="C498" s="127"/>
      <c r="D498" s="128"/>
    </row>
    <row r="499" spans="1:4" ht="12.75">
      <c r="A499" s="127"/>
      <c r="B499" s="128"/>
      <c r="C499" s="127"/>
      <c r="D499" s="128"/>
    </row>
    <row r="500" spans="1:4" ht="12.75">
      <c r="A500" s="127"/>
      <c r="B500" s="128"/>
      <c r="C500" s="127"/>
      <c r="D500" s="128"/>
    </row>
    <row r="501" spans="1:4" ht="12.75">
      <c r="A501" s="127"/>
      <c r="B501" s="128"/>
      <c r="C501" s="127"/>
      <c r="D501" s="128"/>
    </row>
    <row r="502" spans="1:4" ht="12.75">
      <c r="A502" s="127"/>
      <c r="B502" s="128"/>
      <c r="C502" s="127"/>
      <c r="D502" s="128"/>
    </row>
    <row r="503" spans="1:4" ht="12.75">
      <c r="A503" s="127"/>
      <c r="B503" s="128"/>
      <c r="C503" s="127"/>
      <c r="D503" s="128"/>
    </row>
    <row r="504" spans="1:4" ht="12.75">
      <c r="A504" s="127"/>
      <c r="B504" s="128"/>
      <c r="C504" s="127"/>
      <c r="D504" s="128"/>
    </row>
    <row r="505" spans="1:4" ht="12.75">
      <c r="A505" s="127"/>
      <c r="B505" s="128"/>
      <c r="C505" s="127"/>
      <c r="D505" s="128"/>
    </row>
    <row r="506" spans="1:4" ht="12.75">
      <c r="A506" s="127"/>
      <c r="B506" s="128"/>
      <c r="C506" s="127"/>
      <c r="D506" s="128"/>
    </row>
    <row r="507" spans="1:4" ht="12.75">
      <c r="A507" s="127"/>
      <c r="B507" s="128"/>
      <c r="C507" s="127"/>
      <c r="D507" s="128"/>
    </row>
    <row r="508" spans="1:4" ht="12.75">
      <c r="A508" s="127"/>
      <c r="B508" s="128"/>
      <c r="C508" s="127"/>
      <c r="D508" s="128"/>
    </row>
    <row r="509" spans="1:4" ht="12.75">
      <c r="A509" s="127"/>
      <c r="B509" s="128"/>
      <c r="C509" s="127"/>
      <c r="D509" s="128"/>
    </row>
    <row r="510" spans="1:4" ht="12.75">
      <c r="A510" s="127"/>
      <c r="B510" s="128"/>
      <c r="C510" s="127"/>
      <c r="D510" s="128"/>
    </row>
    <row r="511" spans="1:4" ht="12.75">
      <c r="A511" s="127"/>
      <c r="B511" s="128"/>
      <c r="C511" s="127"/>
      <c r="D511" s="128"/>
    </row>
    <row r="512" spans="1:4" ht="12.75">
      <c r="A512" s="127"/>
      <c r="B512" s="128"/>
      <c r="C512" s="127"/>
      <c r="D512" s="128"/>
    </row>
    <row r="513" spans="1:4" ht="12.75">
      <c r="A513" s="127"/>
      <c r="B513" s="128"/>
      <c r="C513" s="127"/>
      <c r="D513" s="128"/>
    </row>
    <row r="514" spans="1:4" ht="12.75">
      <c r="A514" s="127"/>
      <c r="B514" s="128"/>
      <c r="C514" s="127"/>
      <c r="D514" s="128"/>
    </row>
    <row r="515" spans="1:4" ht="12.75">
      <c r="A515" s="127"/>
      <c r="B515" s="128"/>
      <c r="C515" s="127"/>
      <c r="D515" s="128"/>
    </row>
    <row r="516" spans="1:4" ht="12.75">
      <c r="A516" s="127"/>
      <c r="B516" s="128"/>
      <c r="C516" s="127"/>
      <c r="D516" s="128"/>
    </row>
    <row r="517" spans="1:4" ht="12.75">
      <c r="A517" s="127"/>
      <c r="B517" s="128"/>
      <c r="C517" s="127"/>
      <c r="D517" s="128"/>
    </row>
    <row r="518" spans="1:4" ht="12.75">
      <c r="A518" s="127"/>
      <c r="B518" s="128"/>
      <c r="C518" s="127"/>
      <c r="D518" s="128"/>
    </row>
    <row r="519" spans="1:4" ht="12.75">
      <c r="A519" s="127"/>
      <c r="B519" s="128"/>
      <c r="C519" s="127"/>
      <c r="D519" s="128"/>
    </row>
    <row r="520" spans="1:4" ht="12.75">
      <c r="A520" s="127"/>
      <c r="B520" s="128"/>
      <c r="C520" s="127"/>
      <c r="D520" s="128"/>
    </row>
    <row r="521" spans="1:4" ht="12.75">
      <c r="A521" s="127"/>
      <c r="B521" s="128"/>
      <c r="C521" s="127"/>
      <c r="D521" s="128"/>
    </row>
    <row r="522" spans="1:4" ht="12.75">
      <c r="A522" s="127"/>
      <c r="B522" s="128"/>
      <c r="C522" s="127"/>
      <c r="D522" s="128"/>
    </row>
    <row r="523" spans="1:4" ht="12.75">
      <c r="A523" s="127"/>
      <c r="B523" s="128"/>
      <c r="C523" s="127"/>
      <c r="D523" s="128"/>
    </row>
    <row r="524" spans="1:4" ht="12.75">
      <c r="A524" s="127"/>
      <c r="B524" s="128"/>
      <c r="C524" s="127"/>
      <c r="D524" s="128"/>
    </row>
    <row r="525" spans="1:4" ht="12.75">
      <c r="A525" s="127"/>
      <c r="B525" s="128"/>
      <c r="C525" s="127"/>
      <c r="D525" s="128"/>
    </row>
    <row r="526" spans="1:4" ht="12.75">
      <c r="A526" s="127"/>
      <c r="B526" s="128"/>
      <c r="C526" s="127"/>
      <c r="D526" s="128"/>
    </row>
    <row r="527" spans="1:4" ht="12.75">
      <c r="A527" s="127"/>
      <c r="B527" s="128"/>
      <c r="C527" s="127"/>
      <c r="D527" s="128"/>
    </row>
    <row r="528" spans="1:4" ht="12.75">
      <c r="A528" s="127"/>
      <c r="B528" s="128"/>
      <c r="C528" s="127"/>
      <c r="D528" s="128"/>
    </row>
    <row r="529" spans="1:4" ht="12.75">
      <c r="A529" s="127"/>
      <c r="B529" s="128"/>
      <c r="C529" s="127"/>
      <c r="D529" s="128"/>
    </row>
    <row r="530" spans="1:4" ht="12.75">
      <c r="A530" s="127"/>
      <c r="B530" s="128"/>
      <c r="C530" s="127"/>
      <c r="D530" s="128"/>
    </row>
    <row r="531" spans="1:4" ht="12.75">
      <c r="A531" s="127"/>
      <c r="B531" s="128"/>
      <c r="C531" s="127"/>
      <c r="D531" s="128"/>
    </row>
    <row r="532" spans="1:4" ht="12.75">
      <c r="A532" s="127"/>
      <c r="B532" s="128"/>
      <c r="C532" s="127"/>
      <c r="D532" s="128"/>
    </row>
    <row r="533" spans="1:4" ht="12.75">
      <c r="A533" s="127"/>
      <c r="B533" s="128"/>
      <c r="C533" s="127"/>
      <c r="D533" s="128"/>
    </row>
    <row r="534" spans="1:4" ht="12.75">
      <c r="A534" s="127"/>
      <c r="B534" s="128"/>
      <c r="C534" s="127"/>
      <c r="D534" s="128"/>
    </row>
    <row r="535" spans="1:4" ht="12.75">
      <c r="A535" s="127"/>
      <c r="B535" s="128"/>
      <c r="C535" s="127"/>
      <c r="D535" s="128"/>
    </row>
    <row r="536" spans="1:4" ht="12.75">
      <c r="A536" s="127"/>
      <c r="B536" s="128"/>
      <c r="C536" s="127"/>
      <c r="D536" s="128"/>
    </row>
    <row r="537" spans="1:4" ht="12.75">
      <c r="A537" s="127"/>
      <c r="B537" s="128"/>
      <c r="C537" s="127"/>
      <c r="D537" s="128"/>
    </row>
    <row r="538" spans="1:4" ht="12.75">
      <c r="A538" s="127"/>
      <c r="B538" s="128"/>
      <c r="C538" s="127"/>
      <c r="D538" s="128"/>
    </row>
    <row r="539" spans="1:4" ht="12.75">
      <c r="A539" s="127"/>
      <c r="B539" s="128"/>
      <c r="C539" s="127"/>
      <c r="D539" s="128"/>
    </row>
    <row r="540" spans="1:4" ht="12.75">
      <c r="A540" s="127"/>
      <c r="B540" s="128"/>
      <c r="C540" s="127"/>
      <c r="D540" s="128"/>
    </row>
    <row r="541" spans="1:4" ht="12.75">
      <c r="A541" s="127"/>
      <c r="B541" s="128"/>
      <c r="C541" s="127"/>
      <c r="D541" s="128"/>
    </row>
    <row r="542" spans="1:4" ht="12.75">
      <c r="A542" s="127"/>
      <c r="B542" s="128"/>
      <c r="C542" s="127"/>
      <c r="D542" s="128"/>
    </row>
    <row r="543" spans="1:4" ht="12.75">
      <c r="A543" s="127"/>
      <c r="B543" s="128"/>
      <c r="C543" s="127"/>
      <c r="D543" s="128"/>
    </row>
    <row r="544" spans="1:4" ht="12.75">
      <c r="A544" s="127"/>
      <c r="B544" s="128"/>
      <c r="C544" s="127"/>
      <c r="D544" s="128"/>
    </row>
    <row r="545" spans="1:4" ht="12.75">
      <c r="A545" s="127"/>
      <c r="B545" s="128"/>
      <c r="C545" s="127"/>
      <c r="D545" s="128"/>
    </row>
    <row r="546" spans="1:4" ht="12.75">
      <c r="A546" s="127"/>
      <c r="B546" s="128"/>
      <c r="C546" s="127"/>
      <c r="D546" s="128"/>
    </row>
    <row r="547" spans="1:4" ht="12.75">
      <c r="A547" s="127"/>
      <c r="B547" s="128"/>
      <c r="C547" s="127"/>
      <c r="D547" s="128"/>
    </row>
    <row r="548" spans="1:4" ht="12.75">
      <c r="A548" s="127"/>
      <c r="B548" s="128"/>
      <c r="C548" s="127"/>
      <c r="D548" s="128"/>
    </row>
    <row r="549" spans="1:4" ht="12.75">
      <c r="A549" s="127"/>
      <c r="B549" s="128"/>
      <c r="C549" s="127"/>
      <c r="D549" s="128"/>
    </row>
    <row r="550" spans="1:4" ht="12.75">
      <c r="A550" s="127"/>
      <c r="B550" s="128"/>
      <c r="C550" s="127"/>
      <c r="D550" s="128"/>
    </row>
    <row r="551" spans="1:4" ht="12.75">
      <c r="A551" s="127"/>
      <c r="B551" s="128"/>
      <c r="C551" s="127"/>
      <c r="D551" s="128"/>
    </row>
    <row r="552" spans="1:4" ht="12.75">
      <c r="A552" s="127"/>
      <c r="B552" s="128"/>
      <c r="C552" s="127"/>
      <c r="D552" s="128"/>
    </row>
    <row r="553" spans="1:4" ht="12.75">
      <c r="A553" s="127"/>
      <c r="B553" s="128"/>
      <c r="C553" s="127"/>
      <c r="D553" s="128"/>
    </row>
    <row r="554" spans="1:4" ht="12.75">
      <c r="A554" s="127"/>
      <c r="B554" s="128"/>
      <c r="C554" s="127"/>
      <c r="D554" s="128"/>
    </row>
    <row r="555" spans="1:4" ht="12.75">
      <c r="A555" s="127"/>
      <c r="B555" s="128"/>
      <c r="C555" s="127"/>
      <c r="D555" s="128"/>
    </row>
    <row r="556" spans="1:4" ht="12.75">
      <c r="A556" s="127"/>
      <c r="B556" s="128"/>
      <c r="C556" s="127"/>
      <c r="D556" s="128"/>
    </row>
    <row r="557" spans="1:4" ht="12.75">
      <c r="A557" s="127"/>
      <c r="B557" s="128"/>
      <c r="C557" s="127"/>
      <c r="D557" s="128"/>
    </row>
    <row r="558" spans="1:4" ht="12.75">
      <c r="A558" s="127"/>
      <c r="B558" s="128"/>
      <c r="C558" s="127"/>
      <c r="D558" s="128"/>
    </row>
    <row r="559" spans="1:4" ht="12.75">
      <c r="A559" s="127"/>
      <c r="B559" s="128"/>
      <c r="C559" s="127"/>
      <c r="D559" s="128"/>
    </row>
    <row r="560" spans="1:4" ht="12.75">
      <c r="A560" s="127"/>
      <c r="B560" s="128"/>
      <c r="C560" s="127"/>
      <c r="D560" s="128"/>
    </row>
    <row r="561" spans="1:4" ht="12.75">
      <c r="A561" s="127"/>
      <c r="B561" s="128"/>
      <c r="C561" s="127"/>
      <c r="D561" s="128"/>
    </row>
    <row r="562" spans="1:4" ht="12.75">
      <c r="A562" s="127"/>
      <c r="B562" s="128"/>
      <c r="C562" s="127"/>
      <c r="D562" s="128"/>
    </row>
    <row r="563" spans="1:4" ht="12.75">
      <c r="A563" s="127"/>
      <c r="B563" s="128"/>
      <c r="C563" s="127"/>
      <c r="D563" s="128"/>
    </row>
    <row r="564" spans="1:4" ht="12.75">
      <c r="A564" s="127"/>
      <c r="B564" s="128"/>
      <c r="C564" s="127"/>
      <c r="D564" s="128"/>
    </row>
    <row r="565" spans="1:4" ht="12.75">
      <c r="A565" s="127"/>
      <c r="B565" s="128"/>
      <c r="C565" s="127"/>
      <c r="D565" s="128"/>
    </row>
    <row r="566" spans="1:4" ht="12.75">
      <c r="A566" s="127"/>
      <c r="B566" s="128"/>
      <c r="C566" s="127"/>
      <c r="D566" s="128"/>
    </row>
    <row r="567" spans="1:4" ht="12.75">
      <c r="A567" s="127"/>
      <c r="B567" s="128"/>
      <c r="C567" s="127"/>
      <c r="D567" s="128"/>
    </row>
    <row r="568" spans="1:4" ht="12.75">
      <c r="A568" s="127"/>
      <c r="B568" s="128"/>
      <c r="C568" s="127"/>
      <c r="D568" s="128"/>
    </row>
    <row r="569" spans="1:4" ht="12.75">
      <c r="A569" s="127"/>
      <c r="B569" s="128"/>
      <c r="C569" s="127"/>
      <c r="D569" s="128"/>
    </row>
    <row r="570" spans="1:4" ht="12.75">
      <c r="A570" s="127"/>
      <c r="B570" s="128"/>
      <c r="C570" s="127"/>
      <c r="D570" s="128"/>
    </row>
    <row r="571" spans="1:4" ht="12.75">
      <c r="A571" s="127"/>
      <c r="B571" s="128"/>
      <c r="C571" s="127"/>
      <c r="D571" s="128"/>
    </row>
    <row r="572" spans="1:4" ht="12.75">
      <c r="A572" s="127"/>
      <c r="B572" s="128"/>
      <c r="C572" s="127"/>
      <c r="D572" s="128"/>
    </row>
    <row r="573" spans="1:4" ht="12.75">
      <c r="A573" s="127"/>
      <c r="B573" s="128"/>
      <c r="C573" s="127"/>
      <c r="D573" s="128"/>
    </row>
    <row r="574" spans="1:4" ht="12.75">
      <c r="A574" s="127"/>
      <c r="B574" s="128"/>
      <c r="C574" s="127"/>
      <c r="D574" s="128"/>
    </row>
    <row r="575" spans="1:4" ht="12.75">
      <c r="A575" s="127"/>
      <c r="B575" s="128"/>
      <c r="C575" s="127"/>
      <c r="D575" s="128"/>
    </row>
    <row r="576" spans="1:4" ht="12.75">
      <c r="A576" s="127"/>
      <c r="B576" s="128"/>
      <c r="C576" s="127"/>
      <c r="D576" s="128"/>
    </row>
    <row r="577" spans="1:4" ht="12.75">
      <c r="A577" s="127"/>
      <c r="B577" s="128"/>
      <c r="C577" s="127"/>
      <c r="D577" s="128"/>
    </row>
    <row r="578" spans="1:4" ht="12.75">
      <c r="A578" s="127"/>
      <c r="B578" s="128"/>
      <c r="C578" s="127"/>
      <c r="D578" s="128"/>
    </row>
    <row r="579" spans="1:4" ht="12.75">
      <c r="A579" s="127"/>
      <c r="B579" s="128"/>
      <c r="C579" s="127"/>
      <c r="D579" s="128"/>
    </row>
    <row r="580" spans="1:4" ht="12.75">
      <c r="A580" s="127"/>
      <c r="B580" s="128"/>
      <c r="C580" s="127"/>
      <c r="D580" s="128"/>
    </row>
    <row r="581" spans="1:4" ht="12.75">
      <c r="A581" s="127"/>
      <c r="B581" s="128"/>
      <c r="C581" s="127"/>
      <c r="D581" s="128"/>
    </row>
    <row r="582" spans="1:4" ht="12.75">
      <c r="A582" s="127"/>
      <c r="B582" s="128"/>
      <c r="C582" s="127"/>
      <c r="D582" s="128"/>
    </row>
    <row r="583" spans="1:4" ht="12.75">
      <c r="A583" s="127"/>
      <c r="B583" s="128"/>
      <c r="C583" s="127"/>
      <c r="D583" s="128"/>
    </row>
    <row r="584" spans="1:4" ht="12.75">
      <c r="A584" s="127"/>
      <c r="B584" s="128"/>
      <c r="C584" s="127"/>
      <c r="D584" s="128"/>
    </row>
    <row r="585" spans="1:4" ht="12.75">
      <c r="A585" s="127"/>
      <c r="B585" s="128"/>
      <c r="C585" s="127"/>
      <c r="D585" s="128"/>
    </row>
    <row r="586" spans="1:4" ht="12.75">
      <c r="A586" s="127"/>
      <c r="B586" s="128"/>
      <c r="C586" s="127"/>
      <c r="D586" s="128"/>
    </row>
    <row r="587" spans="1:4" ht="12.75">
      <c r="A587" s="127"/>
      <c r="B587" s="128"/>
      <c r="C587" s="127"/>
      <c r="D587" s="128"/>
    </row>
    <row r="588" spans="1:4" ht="12.75">
      <c r="A588" s="127"/>
      <c r="B588" s="128"/>
      <c r="C588" s="127"/>
      <c r="D588" s="128"/>
    </row>
    <row r="589" spans="1:4" ht="12.75">
      <c r="A589" s="127"/>
      <c r="B589" s="128"/>
      <c r="C589" s="127"/>
      <c r="D589" s="128"/>
    </row>
    <row r="590" spans="1:4" ht="12.75">
      <c r="A590" s="127"/>
      <c r="B590" s="128"/>
      <c r="C590" s="127"/>
      <c r="D590" s="128"/>
    </row>
    <row r="591" spans="1:4" ht="12.75">
      <c r="A591" s="127"/>
      <c r="B591" s="128"/>
      <c r="C591" s="127"/>
      <c r="D591" s="128"/>
    </row>
    <row r="592" spans="1:4" ht="12.75">
      <c r="A592" s="127"/>
      <c r="B592" s="128"/>
      <c r="C592" s="127"/>
      <c r="D592" s="128"/>
    </row>
    <row r="593" spans="1:4" ht="12.75">
      <c r="A593" s="127"/>
      <c r="B593" s="128"/>
      <c r="C593" s="127"/>
      <c r="D593" s="128"/>
    </row>
    <row r="594" spans="1:4" ht="12.75">
      <c r="A594" s="127"/>
      <c r="B594" s="128"/>
      <c r="C594" s="127"/>
      <c r="D594" s="128"/>
    </row>
    <row r="595" spans="1:4" ht="12.75">
      <c r="A595" s="127"/>
      <c r="B595" s="128"/>
      <c r="C595" s="127"/>
      <c r="D595" s="128"/>
    </row>
    <row r="596" spans="1:4" ht="12.75">
      <c r="A596" s="127"/>
      <c r="B596" s="128"/>
      <c r="C596" s="127"/>
      <c r="D596" s="128"/>
    </row>
    <row r="597" spans="1:4" ht="12.75">
      <c r="A597" s="127"/>
      <c r="B597" s="128"/>
      <c r="C597" s="127"/>
      <c r="D597" s="128"/>
    </row>
    <row r="598" spans="1:4" ht="12.75">
      <c r="A598" s="127"/>
      <c r="B598" s="128"/>
      <c r="C598" s="127"/>
      <c r="D598" s="128"/>
    </row>
    <row r="599" spans="1:4" ht="12.75">
      <c r="A599" s="127"/>
      <c r="B599" s="128"/>
      <c r="C599" s="127"/>
      <c r="D599" s="128"/>
    </row>
    <row r="600" spans="1:4" ht="12.75">
      <c r="A600" s="127"/>
      <c r="B600" s="128"/>
      <c r="C600" s="127"/>
      <c r="D600" s="128"/>
    </row>
    <row r="601" spans="1:4" ht="12.75">
      <c r="A601" s="127"/>
      <c r="B601" s="128"/>
      <c r="C601" s="127"/>
      <c r="D601" s="128"/>
    </row>
    <row r="602" spans="1:4" ht="12.75">
      <c r="A602" s="127"/>
      <c r="B602" s="128"/>
      <c r="C602" s="127"/>
      <c r="D602" s="128"/>
    </row>
    <row r="603" spans="1:4" ht="12.75">
      <c r="A603" s="127"/>
      <c r="B603" s="128"/>
      <c r="C603" s="127"/>
      <c r="D603" s="128"/>
    </row>
    <row r="604" spans="1:4" ht="12.75">
      <c r="A604" s="127"/>
      <c r="B604" s="128"/>
      <c r="C604" s="127"/>
      <c r="D604" s="128"/>
    </row>
    <row r="605" spans="1:4" ht="12.75">
      <c r="A605" s="127"/>
      <c r="B605" s="128"/>
      <c r="C605" s="127"/>
      <c r="D605" s="128"/>
    </row>
    <row r="606" spans="1:4" ht="12.75">
      <c r="A606" s="127"/>
      <c r="B606" s="128"/>
      <c r="C606" s="127"/>
      <c r="D606" s="128"/>
    </row>
    <row r="607" spans="1:4" ht="12.75">
      <c r="A607" s="127"/>
      <c r="B607" s="128"/>
      <c r="C607" s="127"/>
      <c r="D607" s="128"/>
    </row>
    <row r="608" spans="1:4" ht="12.75">
      <c r="A608" s="127"/>
      <c r="B608" s="128"/>
      <c r="C608" s="127"/>
      <c r="D608" s="128"/>
    </row>
    <row r="609" spans="1:4" ht="12.75">
      <c r="A609" s="127"/>
      <c r="B609" s="128"/>
      <c r="C609" s="127"/>
      <c r="D609" s="128"/>
    </row>
    <row r="610" spans="1:4" ht="12.75">
      <c r="A610" s="127"/>
      <c r="B610" s="128"/>
      <c r="C610" s="127"/>
      <c r="D610" s="128"/>
    </row>
    <row r="611" spans="1:4" ht="12.75">
      <c r="A611" s="127"/>
      <c r="B611" s="128"/>
      <c r="C611" s="127"/>
      <c r="D611" s="128"/>
    </row>
    <row r="612" spans="1:4" ht="12.75">
      <c r="A612" s="127"/>
      <c r="B612" s="128"/>
      <c r="C612" s="127"/>
      <c r="D612" s="128"/>
    </row>
    <row r="613" spans="1:4" ht="12.75">
      <c r="A613" s="127"/>
      <c r="B613" s="128"/>
      <c r="C613" s="127"/>
      <c r="D613" s="128"/>
    </row>
    <row r="614" spans="1:4" ht="12.75">
      <c r="A614" s="127"/>
      <c r="B614" s="128"/>
      <c r="C614" s="127"/>
      <c r="D614" s="128"/>
    </row>
    <row r="615" spans="1:4" ht="12.75">
      <c r="A615" s="127"/>
      <c r="B615" s="128"/>
      <c r="C615" s="127"/>
      <c r="D615" s="128"/>
    </row>
    <row r="616" spans="1:4" ht="12.75">
      <c r="A616" s="127"/>
      <c r="B616" s="128"/>
      <c r="C616" s="127"/>
      <c r="D616" s="128"/>
    </row>
    <row r="617" spans="1:4" ht="12.75">
      <c r="A617" s="127"/>
      <c r="B617" s="128"/>
      <c r="C617" s="127"/>
      <c r="D617" s="128"/>
    </row>
    <row r="618" spans="1:4" ht="12.75">
      <c r="A618" s="127"/>
      <c r="B618" s="128"/>
      <c r="C618" s="127"/>
      <c r="D618" s="128"/>
    </row>
    <row r="619" spans="1:4" ht="12.75">
      <c r="A619" s="127"/>
      <c r="B619" s="128"/>
      <c r="C619" s="127"/>
      <c r="D619" s="128"/>
    </row>
    <row r="620" spans="1:4" ht="12.75">
      <c r="A620" s="127"/>
      <c r="B620" s="128"/>
      <c r="C620" s="127"/>
      <c r="D620" s="128"/>
    </row>
    <row r="621" spans="1:4" ht="12.75">
      <c r="A621" s="127"/>
      <c r="B621" s="128"/>
      <c r="C621" s="127"/>
      <c r="D621" s="128"/>
    </row>
    <row r="622" spans="1:4" ht="12.75">
      <c r="A622" s="127"/>
      <c r="B622" s="128"/>
      <c r="C622" s="127"/>
      <c r="D622" s="128"/>
    </row>
    <row r="623" spans="1:4" ht="12.75">
      <c r="A623" s="127"/>
      <c r="B623" s="128"/>
      <c r="C623" s="127"/>
      <c r="D623" s="128"/>
    </row>
    <row r="624" spans="1:4" ht="12.75">
      <c r="A624" s="127"/>
      <c r="B624" s="128"/>
      <c r="C624" s="127"/>
      <c r="D624" s="128"/>
    </row>
    <row r="625" spans="1:4" ht="12.75">
      <c r="A625" s="127"/>
      <c r="B625" s="128"/>
      <c r="C625" s="127"/>
      <c r="D625" s="128"/>
    </row>
    <row r="626" spans="1:4" ht="12.75">
      <c r="A626" s="127"/>
      <c r="B626" s="128"/>
      <c r="C626" s="127"/>
      <c r="D626" s="128"/>
    </row>
    <row r="627" spans="1:4" ht="12.75">
      <c r="A627" s="127"/>
      <c r="B627" s="128"/>
      <c r="C627" s="127"/>
      <c r="D627" s="128"/>
    </row>
    <row r="628" spans="1:4" ht="12.75">
      <c r="A628" s="127"/>
      <c r="B628" s="128"/>
      <c r="C628" s="127"/>
      <c r="D628" s="128"/>
    </row>
    <row r="629" spans="1:4" ht="12.75">
      <c r="A629" s="127"/>
      <c r="B629" s="128"/>
      <c r="C629" s="127"/>
      <c r="D629" s="128"/>
    </row>
    <row r="630" spans="1:4" ht="12.75">
      <c r="A630" s="127"/>
      <c r="B630" s="128"/>
      <c r="C630" s="127"/>
      <c r="D630" s="128"/>
    </row>
    <row r="631" spans="1:4" ht="12.75">
      <c r="A631" s="127"/>
      <c r="B631" s="128"/>
      <c r="C631" s="127"/>
      <c r="D631" s="128"/>
    </row>
    <row r="632" spans="1:4" ht="12.75">
      <c r="A632" s="127"/>
      <c r="B632" s="128"/>
      <c r="C632" s="127"/>
      <c r="D632" s="128"/>
    </row>
    <row r="633" spans="1:4" ht="12.75">
      <c r="A633" s="127"/>
      <c r="B633" s="128"/>
      <c r="C633" s="127"/>
      <c r="D633" s="128"/>
    </row>
    <row r="634" spans="1:4" ht="12.75">
      <c r="A634" s="127"/>
      <c r="B634" s="128"/>
      <c r="C634" s="127"/>
      <c r="D634" s="128"/>
    </row>
    <row r="635" spans="1:4" ht="12.75">
      <c r="A635" s="127"/>
      <c r="B635" s="128"/>
      <c r="C635" s="127"/>
      <c r="D635" s="128"/>
    </row>
    <row r="636" spans="1:4" ht="12.75">
      <c r="A636" s="127"/>
      <c r="B636" s="128"/>
      <c r="C636" s="127"/>
      <c r="D636" s="128"/>
    </row>
    <row r="637" spans="1:4" ht="12.75">
      <c r="A637" s="127"/>
      <c r="B637" s="128"/>
      <c r="C637" s="127"/>
      <c r="D637" s="128"/>
    </row>
    <row r="638" spans="1:4" ht="12.75">
      <c r="A638" s="127"/>
      <c r="B638" s="128"/>
      <c r="C638" s="127"/>
      <c r="D638" s="128"/>
    </row>
    <row r="639" spans="1:4" ht="12.75">
      <c r="A639" s="127"/>
      <c r="B639" s="128"/>
      <c r="C639" s="127"/>
      <c r="D639" s="128"/>
    </row>
    <row r="640" spans="1:4" ht="12.75">
      <c r="A640" s="127"/>
      <c r="B640" s="128"/>
      <c r="C640" s="127"/>
      <c r="D640" s="128"/>
    </row>
    <row r="641" spans="1:4" ht="12.75">
      <c r="A641" s="127"/>
      <c r="B641" s="128"/>
      <c r="C641" s="127"/>
      <c r="D641" s="128"/>
    </row>
    <row r="642" spans="1:4" ht="12.75">
      <c r="A642" s="127"/>
      <c r="B642" s="128"/>
      <c r="C642" s="127"/>
      <c r="D642" s="128"/>
    </row>
    <row r="643" spans="1:4" ht="12.75">
      <c r="A643" s="127"/>
      <c r="B643" s="128"/>
      <c r="C643" s="127"/>
      <c r="D643" s="128"/>
    </row>
    <row r="644" spans="1:4" ht="12.75">
      <c r="A644" s="127"/>
      <c r="B644" s="128"/>
      <c r="C644" s="127"/>
      <c r="D644" s="128"/>
    </row>
    <row r="645" spans="1:4" ht="12.75">
      <c r="A645" s="127"/>
      <c r="B645" s="128"/>
      <c r="C645" s="127"/>
      <c r="D645" s="128"/>
    </row>
    <row r="646" spans="1:4" ht="12.75">
      <c r="A646" s="127"/>
      <c r="B646" s="128"/>
      <c r="C646" s="127"/>
      <c r="D646" s="128"/>
    </row>
    <row r="647" spans="1:4" ht="12.75">
      <c r="A647" s="127"/>
      <c r="B647" s="128"/>
      <c r="C647" s="127"/>
      <c r="D647" s="128"/>
    </row>
    <row r="648" spans="1:4" ht="12.75">
      <c r="A648" s="127"/>
      <c r="B648" s="128"/>
      <c r="C648" s="127"/>
      <c r="D648" s="128"/>
    </row>
    <row r="649" spans="1:4" ht="12.75">
      <c r="A649" s="127"/>
      <c r="B649" s="128"/>
      <c r="C649" s="127"/>
      <c r="D649" s="128"/>
    </row>
    <row r="650" spans="1:4" ht="12.75">
      <c r="A650" s="127"/>
      <c r="B650" s="128"/>
      <c r="C650" s="127"/>
      <c r="D650" s="128"/>
    </row>
    <row r="651" spans="1:4" ht="12.75">
      <c r="A651" s="127"/>
      <c r="B651" s="128"/>
      <c r="C651" s="127"/>
      <c r="D651" s="128"/>
    </row>
    <row r="652" spans="1:4" ht="12.75">
      <c r="A652" s="127"/>
      <c r="B652" s="128"/>
      <c r="C652" s="127"/>
      <c r="D652" s="128"/>
    </row>
    <row r="653" spans="1:4" ht="12.75">
      <c r="A653" s="127"/>
      <c r="B653" s="128"/>
      <c r="C653" s="127"/>
      <c r="D653" s="128"/>
    </row>
    <row r="654" spans="1:4" ht="12.75">
      <c r="A654" s="127"/>
      <c r="B654" s="128"/>
      <c r="C654" s="127"/>
      <c r="D654" s="128"/>
    </row>
    <row r="655" spans="1:4" ht="12.75">
      <c r="A655" s="127"/>
      <c r="B655" s="128"/>
      <c r="C655" s="127"/>
      <c r="D655" s="128"/>
    </row>
    <row r="656" spans="1:4" ht="12.75">
      <c r="A656" s="127"/>
      <c r="B656" s="128"/>
      <c r="C656" s="127"/>
      <c r="D656" s="128"/>
    </row>
    <row r="657" spans="1:4" ht="12.75">
      <c r="A657" s="127"/>
      <c r="B657" s="128"/>
      <c r="C657" s="127"/>
      <c r="D657" s="128"/>
    </row>
    <row r="658" spans="1:4" ht="12.75">
      <c r="A658" s="127"/>
      <c r="B658" s="128"/>
      <c r="C658" s="127"/>
      <c r="D658" s="128"/>
    </row>
    <row r="659" spans="1:4" ht="12.75">
      <c r="A659" s="127"/>
      <c r="B659" s="128"/>
      <c r="C659" s="127"/>
      <c r="D659" s="128"/>
    </row>
    <row r="660" spans="1:4" ht="12.75">
      <c r="A660" s="127"/>
      <c r="B660" s="128"/>
      <c r="C660" s="127"/>
      <c r="D660" s="128"/>
    </row>
    <row r="661" spans="1:4" ht="12.75">
      <c r="A661" s="127"/>
      <c r="B661" s="128"/>
      <c r="C661" s="127"/>
      <c r="D661" s="128"/>
    </row>
    <row r="662" spans="1:4" ht="12.75">
      <c r="A662" s="127"/>
      <c r="B662" s="128"/>
      <c r="C662" s="127"/>
      <c r="D662" s="128"/>
    </row>
    <row r="663" spans="1:4" ht="12.75">
      <c r="A663" s="127"/>
      <c r="B663" s="128"/>
      <c r="C663" s="127"/>
      <c r="D663" s="128"/>
    </row>
    <row r="664" spans="1:4" ht="12.75">
      <c r="A664" s="127"/>
      <c r="B664" s="128"/>
      <c r="C664" s="127"/>
      <c r="D664" s="128"/>
    </row>
    <row r="665" spans="1:4" ht="12.75">
      <c r="A665" s="127"/>
      <c r="B665" s="128"/>
      <c r="C665" s="127"/>
      <c r="D665" s="128"/>
    </row>
    <row r="666" spans="1:4" ht="12.75">
      <c r="A666" s="127"/>
      <c r="B666" s="128"/>
      <c r="C666" s="127"/>
      <c r="D666" s="128"/>
    </row>
    <row r="667" spans="1:4" ht="12.75">
      <c r="A667" s="127"/>
      <c r="B667" s="128"/>
      <c r="C667" s="127"/>
      <c r="D667" s="128"/>
    </row>
    <row r="668" spans="1:4" ht="12.75">
      <c r="A668" s="127"/>
      <c r="B668" s="128"/>
      <c r="C668" s="127"/>
      <c r="D668" s="128"/>
    </row>
    <row r="669" spans="1:4" ht="12.75">
      <c r="A669" s="127"/>
      <c r="B669" s="128"/>
      <c r="C669" s="127"/>
      <c r="D669" s="128"/>
    </row>
    <row r="670" spans="1:4" ht="12.75">
      <c r="A670" s="127"/>
      <c r="B670" s="128"/>
      <c r="C670" s="127"/>
      <c r="D670" s="128"/>
    </row>
    <row r="671" spans="1:4" ht="12.75">
      <c r="A671" s="127"/>
      <c r="B671" s="128"/>
      <c r="C671" s="127"/>
      <c r="D671" s="128"/>
    </row>
    <row r="672" spans="1:4" ht="12.75">
      <c r="A672" s="127"/>
      <c r="B672" s="128"/>
      <c r="C672" s="127"/>
      <c r="D672" s="128"/>
    </row>
    <row r="673" spans="1:4" ht="12.75">
      <c r="A673" s="127"/>
      <c r="B673" s="128"/>
      <c r="C673" s="127"/>
      <c r="D673" s="128"/>
    </row>
    <row r="674" spans="1:4" ht="12.75">
      <c r="A674" s="127"/>
      <c r="B674" s="128"/>
      <c r="C674" s="127"/>
      <c r="D674" s="128"/>
    </row>
    <row r="675" spans="1:4" ht="12.75">
      <c r="A675" s="127"/>
      <c r="B675" s="128"/>
      <c r="C675" s="127"/>
      <c r="D675" s="128"/>
    </row>
    <row r="676" spans="1:4" ht="12.75">
      <c r="A676" s="127"/>
      <c r="B676" s="128"/>
      <c r="C676" s="127"/>
      <c r="D676" s="128"/>
    </row>
    <row r="677" spans="1:4" ht="12.75">
      <c r="A677" s="127"/>
      <c r="B677" s="128"/>
      <c r="C677" s="127"/>
      <c r="D677" s="128"/>
    </row>
    <row r="678" spans="1:4" ht="12.75">
      <c r="A678" s="127"/>
      <c r="B678" s="128"/>
      <c r="C678" s="127"/>
      <c r="D678" s="128"/>
    </row>
    <row r="679" spans="1:4" ht="12.75">
      <c r="A679" s="127"/>
      <c r="B679" s="128"/>
      <c r="C679" s="127"/>
      <c r="D679" s="128"/>
    </row>
    <row r="680" spans="1:4" ht="12.75">
      <c r="A680" s="127"/>
      <c r="B680" s="128"/>
      <c r="C680" s="127"/>
      <c r="D680" s="128"/>
    </row>
    <row r="681" spans="1:4" ht="12.75">
      <c r="A681" s="127"/>
      <c r="B681" s="128"/>
      <c r="C681" s="127"/>
      <c r="D681" s="128"/>
    </row>
    <row r="682" spans="1:4" ht="12.75">
      <c r="A682" s="127"/>
      <c r="B682" s="128"/>
      <c r="C682" s="127"/>
      <c r="D682" s="128"/>
    </row>
    <row r="683" spans="1:4" ht="12.75">
      <c r="A683" s="127"/>
      <c r="B683" s="128"/>
      <c r="C683" s="127"/>
      <c r="D683" s="128"/>
    </row>
    <row r="684" spans="1:4" ht="12.75">
      <c r="A684" s="127"/>
      <c r="B684" s="128"/>
      <c r="C684" s="127"/>
      <c r="D684" s="128"/>
    </row>
    <row r="685" spans="1:4" ht="12.75">
      <c r="A685" s="127"/>
      <c r="B685" s="128"/>
      <c r="C685" s="127"/>
      <c r="D685" s="128"/>
    </row>
    <row r="686" spans="1:4" ht="12.75">
      <c r="A686" s="127"/>
      <c r="B686" s="128"/>
      <c r="C686" s="127"/>
      <c r="D686" s="128"/>
    </row>
    <row r="687" spans="1:4" ht="12.75">
      <c r="A687" s="127"/>
      <c r="B687" s="128"/>
      <c r="C687" s="127"/>
      <c r="D687" s="128"/>
    </row>
    <row r="688" spans="1:4" ht="12.75">
      <c r="A688" s="127"/>
      <c r="B688" s="128"/>
      <c r="C688" s="127"/>
      <c r="D688" s="128"/>
    </row>
    <row r="689" spans="1:4" ht="12.75">
      <c r="A689" s="127"/>
      <c r="B689" s="128"/>
      <c r="C689" s="127"/>
      <c r="D689" s="128"/>
    </row>
    <row r="690" spans="1:4" ht="12.75">
      <c r="A690" s="127"/>
      <c r="B690" s="128"/>
      <c r="C690" s="127"/>
      <c r="D690" s="128"/>
    </row>
    <row r="691" spans="1:4" ht="12.75">
      <c r="A691" s="127"/>
      <c r="B691" s="128"/>
      <c r="C691" s="127"/>
      <c r="D691" s="128"/>
    </row>
    <row r="692" spans="1:4" ht="12.75">
      <c r="A692" s="127"/>
      <c r="B692" s="128"/>
      <c r="C692" s="127"/>
      <c r="D692" s="128"/>
    </row>
    <row r="693" spans="1:4" ht="12.75">
      <c r="A693" s="127"/>
      <c r="B693" s="128"/>
      <c r="C693" s="127"/>
      <c r="D693" s="128"/>
    </row>
    <row r="694" spans="1:4" ht="12.75">
      <c r="A694" s="127"/>
      <c r="B694" s="128"/>
      <c r="C694" s="127"/>
      <c r="D694" s="128"/>
    </row>
    <row r="695" spans="1:4" ht="12.75">
      <c r="A695" s="127"/>
      <c r="B695" s="128"/>
      <c r="C695" s="127"/>
      <c r="D695" s="128"/>
    </row>
    <row r="696" spans="1:4" ht="12.75">
      <c r="A696" s="127"/>
      <c r="B696" s="128"/>
      <c r="C696" s="127"/>
      <c r="D696" s="128"/>
    </row>
    <row r="697" spans="1:4" ht="12.75">
      <c r="A697" s="127"/>
      <c r="B697" s="128"/>
      <c r="C697" s="127"/>
      <c r="D697" s="128"/>
    </row>
    <row r="698" spans="1:4" ht="12.75">
      <c r="A698" s="127"/>
      <c r="B698" s="128"/>
      <c r="C698" s="127"/>
      <c r="D698" s="128"/>
    </row>
    <row r="699" spans="1:4" ht="12.75">
      <c r="A699" s="127"/>
      <c r="B699" s="128"/>
      <c r="C699" s="127"/>
      <c r="D699" s="128"/>
    </row>
    <row r="700" spans="1:4" ht="12.75">
      <c r="A700" s="127"/>
      <c r="B700" s="128"/>
      <c r="C700" s="127"/>
      <c r="D700" s="128"/>
    </row>
    <row r="701" spans="1:4" ht="12.75">
      <c r="A701" s="127"/>
      <c r="B701" s="128"/>
      <c r="C701" s="127"/>
      <c r="D701" s="128"/>
    </row>
    <row r="702" spans="1:4" ht="12.75">
      <c r="A702" s="127"/>
      <c r="B702" s="128"/>
      <c r="C702" s="127"/>
      <c r="D702" s="128"/>
    </row>
    <row r="703" spans="1:4" ht="12.75">
      <c r="A703" s="127"/>
      <c r="B703" s="128"/>
      <c r="C703" s="127"/>
      <c r="D703" s="128"/>
    </row>
    <row r="704" spans="1:4" ht="12.75">
      <c r="A704" s="127"/>
      <c r="B704" s="128"/>
      <c r="C704" s="127"/>
      <c r="D704" s="128"/>
    </row>
    <row r="705" spans="1:4" ht="12.75">
      <c r="A705" s="127"/>
      <c r="B705" s="128"/>
      <c r="C705" s="127"/>
      <c r="D705" s="128"/>
    </row>
    <row r="706" spans="1:4" ht="12.75">
      <c r="A706" s="127"/>
      <c r="B706" s="128"/>
      <c r="C706" s="127"/>
      <c r="D706" s="128"/>
    </row>
    <row r="707" spans="1:4" ht="12.75">
      <c r="A707" s="127"/>
      <c r="B707" s="128"/>
      <c r="C707" s="127"/>
      <c r="D707" s="128"/>
    </row>
    <row r="708" spans="1:4" ht="12.75">
      <c r="A708" s="127"/>
      <c r="B708" s="128"/>
      <c r="C708" s="127"/>
      <c r="D708" s="128"/>
    </row>
    <row r="709" spans="1:4" ht="12.75">
      <c r="A709" s="127"/>
      <c r="B709" s="128"/>
      <c r="C709" s="127"/>
      <c r="D709" s="128"/>
    </row>
    <row r="710" spans="1:4" ht="12.75">
      <c r="A710" s="127"/>
      <c r="B710" s="128"/>
      <c r="C710" s="127"/>
      <c r="D710" s="128"/>
    </row>
    <row r="711" spans="1:4" ht="12.75">
      <c r="A711" s="127"/>
      <c r="B711" s="128"/>
      <c r="C711" s="127"/>
      <c r="D711" s="128"/>
    </row>
    <row r="712" spans="1:4" ht="12.75">
      <c r="A712" s="127"/>
      <c r="B712" s="128"/>
      <c r="C712" s="127"/>
      <c r="D712" s="128"/>
    </row>
    <row r="713" spans="1:4" ht="12.75">
      <c r="A713" s="127"/>
      <c r="B713" s="128"/>
      <c r="C713" s="127"/>
      <c r="D713" s="128"/>
    </row>
    <row r="714" spans="1:4" ht="12.75">
      <c r="A714" s="127"/>
      <c r="B714" s="128"/>
      <c r="C714" s="127"/>
      <c r="D714" s="128"/>
    </row>
    <row r="715" spans="1:4" ht="12.75">
      <c r="A715" s="127"/>
      <c r="B715" s="128"/>
      <c r="C715" s="127"/>
      <c r="D715" s="128"/>
    </row>
    <row r="716" spans="1:4" ht="12.75">
      <c r="A716" s="127"/>
      <c r="B716" s="128"/>
      <c r="C716" s="127"/>
      <c r="D716" s="128"/>
    </row>
    <row r="717" spans="1:4" ht="12.75">
      <c r="A717" s="127"/>
      <c r="B717" s="128"/>
      <c r="C717" s="127"/>
      <c r="D717" s="128"/>
    </row>
    <row r="718" spans="1:4" ht="12.75">
      <c r="A718" s="127"/>
      <c r="B718" s="128"/>
      <c r="C718" s="127"/>
      <c r="D718" s="128"/>
    </row>
    <row r="719" spans="1:4" ht="12.75">
      <c r="A719" s="127"/>
      <c r="B719" s="128"/>
      <c r="C719" s="127"/>
      <c r="D719" s="128"/>
    </row>
    <row r="720" spans="1:4" ht="12.75">
      <c r="A720" s="127"/>
      <c r="B720" s="128"/>
      <c r="C720" s="127"/>
      <c r="D720" s="128"/>
    </row>
    <row r="721" spans="1:4" ht="12.75">
      <c r="A721" s="127"/>
      <c r="B721" s="128"/>
      <c r="C721" s="127"/>
      <c r="D721" s="128"/>
    </row>
    <row r="722" spans="1:4" ht="12.75">
      <c r="A722" s="127"/>
      <c r="B722" s="128"/>
      <c r="C722" s="127"/>
      <c r="D722" s="128"/>
    </row>
    <row r="723" spans="1:4" ht="12.75">
      <c r="A723" s="127"/>
      <c r="B723" s="128"/>
      <c r="C723" s="127"/>
      <c r="D723" s="128"/>
    </row>
    <row r="724" spans="1:4" ht="12.75">
      <c r="A724" s="127"/>
      <c r="B724" s="128"/>
      <c r="C724" s="127"/>
      <c r="D724" s="128"/>
    </row>
    <row r="725" spans="1:4" ht="12.75">
      <c r="A725" s="127"/>
      <c r="B725" s="128"/>
      <c r="C725" s="127"/>
      <c r="D725" s="128"/>
    </row>
    <row r="726" spans="1:4" ht="12.75">
      <c r="A726" s="127"/>
      <c r="B726" s="128"/>
      <c r="C726" s="127"/>
      <c r="D726" s="128"/>
    </row>
    <row r="727" spans="1:4" ht="12.75">
      <c r="A727" s="127"/>
      <c r="B727" s="128"/>
      <c r="C727" s="127"/>
      <c r="D727" s="128"/>
    </row>
    <row r="728" spans="1:4" ht="12.75">
      <c r="A728" s="127"/>
      <c r="B728" s="128"/>
      <c r="C728" s="127"/>
      <c r="D728" s="128"/>
    </row>
    <row r="729" spans="1:4" ht="12.75">
      <c r="A729" s="127"/>
      <c r="B729" s="128"/>
      <c r="C729" s="127"/>
      <c r="D729" s="128"/>
    </row>
    <row r="730" spans="1:4" ht="12.75">
      <c r="A730" s="127"/>
      <c r="B730" s="128"/>
      <c r="C730" s="127"/>
      <c r="D730" s="128"/>
    </row>
    <row r="731" spans="1:4" ht="12.75">
      <c r="A731" s="127"/>
      <c r="B731" s="128"/>
      <c r="C731" s="127"/>
      <c r="D731" s="128"/>
    </row>
    <row r="732" spans="1:4" ht="12.75">
      <c r="A732" s="127"/>
      <c r="B732" s="128"/>
      <c r="C732" s="127"/>
      <c r="D732" s="128"/>
    </row>
    <row r="733" spans="1:4" ht="12.75">
      <c r="A733" s="127"/>
      <c r="B733" s="128"/>
      <c r="C733" s="127"/>
      <c r="D733" s="128"/>
    </row>
    <row r="734" spans="1:4" ht="12.75">
      <c r="A734" s="127"/>
      <c r="B734" s="128"/>
      <c r="C734" s="127"/>
      <c r="D734" s="128"/>
    </row>
    <row r="735" spans="1:4" ht="12.75">
      <c r="A735" s="127"/>
      <c r="B735" s="128"/>
      <c r="C735" s="127"/>
      <c r="D735" s="128"/>
    </row>
    <row r="736" spans="1:4" ht="12.75">
      <c r="A736" s="127"/>
      <c r="B736" s="128"/>
      <c r="C736" s="127"/>
      <c r="D736" s="128"/>
    </row>
    <row r="737" spans="1:4" ht="12.75">
      <c r="A737" s="127"/>
      <c r="B737" s="128"/>
      <c r="C737" s="127"/>
      <c r="D737" s="128"/>
    </row>
    <row r="738" spans="1:4" ht="12.75">
      <c r="A738" s="127"/>
      <c r="B738" s="128"/>
      <c r="C738" s="127"/>
      <c r="D738" s="128"/>
    </row>
    <row r="739" spans="1:4" ht="12.75">
      <c r="A739" s="127"/>
      <c r="B739" s="128"/>
      <c r="C739" s="127"/>
      <c r="D739" s="128"/>
    </row>
    <row r="740" spans="1:4" ht="12.75">
      <c r="A740" s="127"/>
      <c r="B740" s="128"/>
      <c r="C740" s="127"/>
      <c r="D740" s="128"/>
    </row>
    <row r="741" spans="1:4" ht="12.75">
      <c r="A741" s="127"/>
      <c r="B741" s="128"/>
      <c r="C741" s="127"/>
      <c r="D741" s="128"/>
    </row>
    <row r="742" spans="1:4" ht="12.75">
      <c r="A742" s="127"/>
      <c r="B742" s="128"/>
      <c r="C742" s="127"/>
      <c r="D742" s="128"/>
    </row>
    <row r="743" spans="1:4" ht="12.75">
      <c r="A743" s="127"/>
      <c r="B743" s="128"/>
      <c r="C743" s="127"/>
      <c r="D743" s="128"/>
    </row>
    <row r="744" spans="1:4" ht="12.75">
      <c r="A744" s="127"/>
      <c r="B744" s="128"/>
      <c r="C744" s="127"/>
      <c r="D744" s="128"/>
    </row>
    <row r="745" spans="1:4" ht="12.75">
      <c r="A745" s="127"/>
      <c r="B745" s="128"/>
      <c r="C745" s="127"/>
      <c r="D745" s="128"/>
    </row>
    <row r="746" spans="1:4" ht="12.75">
      <c r="A746" s="127"/>
      <c r="B746" s="128"/>
      <c r="C746" s="127"/>
      <c r="D746" s="128"/>
    </row>
    <row r="747" spans="1:4" ht="12.75">
      <c r="A747" s="127"/>
      <c r="B747" s="128"/>
      <c r="C747" s="127"/>
      <c r="D747" s="128"/>
    </row>
    <row r="748" spans="1:4" ht="12.75">
      <c r="A748" s="127"/>
      <c r="B748" s="128"/>
      <c r="C748" s="127"/>
      <c r="D748" s="128"/>
    </row>
    <row r="749" spans="1:4" ht="12.75">
      <c r="A749" s="127"/>
      <c r="B749" s="128"/>
      <c r="C749" s="127"/>
      <c r="D749" s="128"/>
    </row>
    <row r="750" spans="1:4" ht="12.75">
      <c r="A750" s="127"/>
      <c r="B750" s="128"/>
      <c r="C750" s="127"/>
      <c r="D750" s="128"/>
    </row>
    <row r="751" spans="1:4" ht="12.75">
      <c r="A751" s="127"/>
      <c r="B751" s="128"/>
      <c r="C751" s="127"/>
      <c r="D751" s="128"/>
    </row>
    <row r="752" spans="1:4" ht="12.75">
      <c r="A752" s="127"/>
      <c r="B752" s="128"/>
      <c r="C752" s="127"/>
      <c r="D752" s="128"/>
    </row>
    <row r="753" spans="1:4" ht="12.75">
      <c r="A753" s="127"/>
      <c r="B753" s="128"/>
      <c r="C753" s="127"/>
      <c r="D753" s="128"/>
    </row>
    <row r="754" spans="1:4" ht="12.75">
      <c r="A754" s="127"/>
      <c r="B754" s="128"/>
      <c r="C754" s="127"/>
      <c r="D754" s="128"/>
    </row>
    <row r="755" spans="1:4" ht="12.75">
      <c r="A755" s="127"/>
      <c r="B755" s="128"/>
      <c r="C755" s="127"/>
      <c r="D755" s="128"/>
    </row>
    <row r="756" spans="1:4" ht="12.75">
      <c r="A756" s="127"/>
      <c r="B756" s="128"/>
      <c r="C756" s="127"/>
      <c r="D756" s="128"/>
    </row>
    <row r="757" spans="1:4" ht="12.75">
      <c r="A757" s="127"/>
      <c r="B757" s="128"/>
      <c r="C757" s="127"/>
      <c r="D757" s="128"/>
    </row>
    <row r="758" spans="1:4" ht="12.75">
      <c r="A758" s="127"/>
      <c r="B758" s="128"/>
      <c r="C758" s="127"/>
      <c r="D758" s="128"/>
    </row>
    <row r="759" spans="1:4" ht="12.75">
      <c r="A759" s="127"/>
      <c r="B759" s="128"/>
      <c r="C759" s="127"/>
      <c r="D759" s="128"/>
    </row>
    <row r="760" spans="1:4" ht="12.75">
      <c r="A760" s="127"/>
      <c r="B760" s="128"/>
      <c r="C760" s="127"/>
      <c r="D760" s="128"/>
    </row>
    <row r="761" spans="1:4" ht="12.75">
      <c r="A761" s="127"/>
      <c r="B761" s="128"/>
      <c r="C761" s="127"/>
      <c r="D761" s="128"/>
    </row>
    <row r="762" spans="1:4" ht="12.75">
      <c r="A762" s="127"/>
      <c r="B762" s="128"/>
      <c r="C762" s="127"/>
      <c r="D762" s="128"/>
    </row>
    <row r="763" spans="1:4" ht="12.75">
      <c r="A763" s="127"/>
      <c r="B763" s="128"/>
      <c r="C763" s="127"/>
      <c r="D763" s="128"/>
    </row>
    <row r="764" spans="1:4" ht="12.75">
      <c r="A764" s="127"/>
      <c r="B764" s="128"/>
      <c r="C764" s="127"/>
      <c r="D764" s="128"/>
    </row>
    <row r="765" spans="1:4" ht="12.75">
      <c r="A765" s="127"/>
      <c r="B765" s="128"/>
      <c r="C765" s="127"/>
      <c r="D765" s="128"/>
    </row>
    <row r="766" spans="1:4" ht="12.75">
      <c r="A766" s="127"/>
      <c r="B766" s="128"/>
      <c r="C766" s="127"/>
      <c r="D766" s="128"/>
    </row>
    <row r="767" spans="1:4" ht="12.75">
      <c r="A767" s="127"/>
      <c r="B767" s="128"/>
      <c r="C767" s="127"/>
      <c r="D767" s="128"/>
    </row>
    <row r="768" spans="1:4" ht="12.75">
      <c r="A768" s="127"/>
      <c r="B768" s="128"/>
      <c r="C768" s="127"/>
      <c r="D768" s="128"/>
    </row>
    <row r="769" spans="1:4" ht="12.75">
      <c r="A769" s="127"/>
      <c r="B769" s="128"/>
      <c r="C769" s="127"/>
      <c r="D769" s="128"/>
    </row>
    <row r="770" spans="1:4" ht="12.75">
      <c r="A770" s="127"/>
      <c r="B770" s="128"/>
      <c r="C770" s="127"/>
      <c r="D770" s="128"/>
    </row>
    <row r="771" spans="1:4" ht="12.75">
      <c r="A771" s="127"/>
      <c r="B771" s="128"/>
      <c r="C771" s="127"/>
      <c r="D771" s="128"/>
    </row>
    <row r="772" spans="1:4" ht="12.75">
      <c r="A772" s="127"/>
      <c r="B772" s="128"/>
      <c r="C772" s="127"/>
      <c r="D772" s="128"/>
    </row>
    <row r="773" spans="1:4" ht="12.75">
      <c r="A773" s="127"/>
      <c r="B773" s="128"/>
      <c r="C773" s="127"/>
      <c r="D773" s="128"/>
    </row>
    <row r="774" spans="1:4" ht="12.75">
      <c r="A774" s="127"/>
      <c r="B774" s="128"/>
      <c r="C774" s="127"/>
      <c r="D774" s="128"/>
    </row>
    <row r="775" spans="1:4" ht="12.75">
      <c r="A775" s="127"/>
      <c r="B775" s="128"/>
      <c r="C775" s="127"/>
      <c r="D775" s="128"/>
    </row>
    <row r="776" spans="1:4" ht="12.75">
      <c r="A776" s="127"/>
      <c r="B776" s="128"/>
      <c r="C776" s="127"/>
      <c r="D776" s="128"/>
    </row>
    <row r="777" spans="1:4" ht="12.75">
      <c r="A777" s="127"/>
      <c r="B777" s="128"/>
      <c r="C777" s="127"/>
      <c r="D777" s="128"/>
    </row>
    <row r="778" spans="1:4" ht="12.75">
      <c r="A778" s="127"/>
      <c r="B778" s="128"/>
      <c r="C778" s="127"/>
      <c r="D778" s="128"/>
    </row>
    <row r="779" spans="1:4" ht="12.75">
      <c r="A779" s="127"/>
      <c r="B779" s="128"/>
      <c r="C779" s="127"/>
      <c r="D779" s="128"/>
    </row>
    <row r="780" spans="1:4" ht="12.75">
      <c r="A780" s="127"/>
      <c r="B780" s="128"/>
      <c r="C780" s="127"/>
      <c r="D780" s="128"/>
    </row>
    <row r="781" spans="1:4" ht="12.75">
      <c r="A781" s="127"/>
      <c r="B781" s="128"/>
      <c r="C781" s="127"/>
      <c r="D781" s="128"/>
    </row>
    <row r="782" spans="1:4" ht="12.75">
      <c r="A782" s="127"/>
      <c r="B782" s="128"/>
      <c r="C782" s="127"/>
      <c r="D782" s="128"/>
    </row>
    <row r="783" spans="1:4" ht="12.75">
      <c r="A783" s="127"/>
      <c r="B783" s="128"/>
      <c r="C783" s="127"/>
      <c r="D783" s="128"/>
    </row>
    <row r="784" spans="1:4" ht="12.75">
      <c r="A784" s="127"/>
      <c r="B784" s="128"/>
      <c r="C784" s="127"/>
      <c r="D784" s="128"/>
    </row>
    <row r="785" spans="1:4" ht="12.75">
      <c r="A785" s="127"/>
      <c r="B785" s="128"/>
      <c r="C785" s="127"/>
      <c r="D785" s="128"/>
    </row>
    <row r="786" spans="1:4" ht="12.75">
      <c r="A786" s="127"/>
      <c r="B786" s="128"/>
      <c r="C786" s="127"/>
      <c r="D786" s="128"/>
    </row>
    <row r="787" spans="1:4" ht="12.75">
      <c r="A787" s="127"/>
      <c r="B787" s="128"/>
      <c r="C787" s="127"/>
      <c r="D787" s="128"/>
    </row>
    <row r="788" spans="1:4" ht="12.75">
      <c r="A788" s="127"/>
      <c r="B788" s="128"/>
      <c r="C788" s="127"/>
      <c r="D788" s="128"/>
    </row>
    <row r="789" spans="1:4" ht="12.75">
      <c r="A789" s="127"/>
      <c r="B789" s="128"/>
      <c r="C789" s="127"/>
      <c r="D789" s="128"/>
    </row>
    <row r="790" spans="1:4" ht="12.75">
      <c r="A790" s="127"/>
      <c r="B790" s="128"/>
      <c r="C790" s="127"/>
      <c r="D790" s="128"/>
    </row>
    <row r="791" spans="1:4" ht="12.75">
      <c r="A791" s="127"/>
      <c r="B791" s="128"/>
      <c r="C791" s="127"/>
      <c r="D791" s="128"/>
    </row>
    <row r="792" spans="1:4" ht="12.75">
      <c r="A792" s="127"/>
      <c r="B792" s="128"/>
      <c r="C792" s="127"/>
      <c r="D792" s="128"/>
    </row>
    <row r="793" spans="1:4" ht="12.75">
      <c r="A793" s="127"/>
      <c r="B793" s="128"/>
      <c r="C793" s="127"/>
      <c r="D793" s="128"/>
    </row>
    <row r="794" spans="1:4" ht="12.75">
      <c r="A794" s="127"/>
      <c r="B794" s="128"/>
      <c r="C794" s="127"/>
      <c r="D794" s="128"/>
    </row>
    <row r="795" spans="1:4" ht="12.75">
      <c r="A795" s="127"/>
      <c r="B795" s="128"/>
      <c r="C795" s="127"/>
      <c r="D795" s="128"/>
    </row>
    <row r="796" spans="1:4" ht="12.75">
      <c r="A796" s="127"/>
      <c r="B796" s="128"/>
      <c r="C796" s="127"/>
      <c r="D796" s="128"/>
    </row>
    <row r="797" spans="1:4" ht="12.75">
      <c r="A797" s="127"/>
      <c r="B797" s="128"/>
      <c r="C797" s="127"/>
      <c r="D797" s="128"/>
    </row>
    <row r="798" spans="1:4" ht="12.75">
      <c r="A798" s="127"/>
      <c r="B798" s="128"/>
      <c r="C798" s="127"/>
      <c r="D798" s="128"/>
    </row>
    <row r="799" spans="1:4" ht="12.75">
      <c r="A799" s="127"/>
      <c r="B799" s="128"/>
      <c r="C799" s="127"/>
      <c r="D799" s="128"/>
    </row>
    <row r="800" spans="1:4" ht="12.75">
      <c r="A800" s="127"/>
      <c r="B800" s="128"/>
      <c r="C800" s="127"/>
      <c r="D800" s="128"/>
    </row>
    <row r="801" spans="1:4" ht="12.75">
      <c r="A801" s="127"/>
      <c r="B801" s="128"/>
      <c r="C801" s="127"/>
      <c r="D801" s="128"/>
    </row>
    <row r="802" spans="1:4" ht="12.75">
      <c r="A802" s="127"/>
      <c r="B802" s="128"/>
      <c r="C802" s="127"/>
      <c r="D802" s="128"/>
    </row>
    <row r="803" spans="1:4" ht="12.75">
      <c r="A803" s="127"/>
      <c r="B803" s="128"/>
      <c r="C803" s="127"/>
      <c r="D803" s="128"/>
    </row>
    <row r="804" spans="1:4" ht="12.75">
      <c r="A804" s="127"/>
      <c r="B804" s="128"/>
      <c r="C804" s="127"/>
      <c r="D804" s="128"/>
    </row>
    <row r="805" spans="1:4" ht="12.75">
      <c r="A805" s="127"/>
      <c r="B805" s="128"/>
      <c r="C805" s="127"/>
      <c r="D805" s="128"/>
    </row>
    <row r="806" spans="1:4" ht="12.75">
      <c r="A806" s="127"/>
      <c r="B806" s="128"/>
      <c r="C806" s="127"/>
      <c r="D806" s="128"/>
    </row>
    <row r="807" spans="1:4" ht="12.75">
      <c r="A807" s="127"/>
      <c r="B807" s="128"/>
      <c r="C807" s="127"/>
      <c r="D807" s="128"/>
    </row>
    <row r="808" spans="1:4" ht="12.75">
      <c r="A808" s="127"/>
      <c r="B808" s="128"/>
      <c r="C808" s="127"/>
      <c r="D808" s="128"/>
    </row>
    <row r="809" spans="1:4" ht="12.75">
      <c r="A809" s="127"/>
      <c r="B809" s="128"/>
      <c r="C809" s="127"/>
      <c r="D809" s="128"/>
    </row>
    <row r="810" spans="1:4" ht="12.75">
      <c r="A810" s="127"/>
      <c r="B810" s="128"/>
      <c r="C810" s="127"/>
      <c r="D810" s="128"/>
    </row>
    <row r="811" spans="1:4" ht="12.75">
      <c r="A811" s="127"/>
      <c r="B811" s="128"/>
      <c r="C811" s="127"/>
      <c r="D811" s="128"/>
    </row>
    <row r="812" spans="1:4" ht="12.75">
      <c r="A812" s="127"/>
      <c r="B812" s="128"/>
      <c r="C812" s="127"/>
      <c r="D812" s="128"/>
    </row>
    <row r="813" spans="1:4" ht="12.75">
      <c r="A813" s="127"/>
      <c r="B813" s="128"/>
      <c r="C813" s="127"/>
      <c r="D813" s="128"/>
    </row>
    <row r="814" spans="1:4" ht="12.75">
      <c r="A814" s="127"/>
      <c r="B814" s="128"/>
      <c r="C814" s="127"/>
      <c r="D814" s="128"/>
    </row>
    <row r="815" spans="1:4" ht="12.75">
      <c r="A815" s="127"/>
      <c r="B815" s="128"/>
      <c r="C815" s="127"/>
      <c r="D815" s="128"/>
    </row>
    <row r="816" spans="1:4" ht="12.75">
      <c r="A816" s="127"/>
      <c r="B816" s="128"/>
      <c r="C816" s="127"/>
      <c r="D816" s="128"/>
    </row>
    <row r="817" spans="1:4" ht="12.75">
      <c r="A817" s="127"/>
      <c r="B817" s="128"/>
      <c r="C817" s="127"/>
      <c r="D817" s="128"/>
    </row>
    <row r="818" spans="1:4" ht="12.75">
      <c r="A818" s="127"/>
      <c r="B818" s="128"/>
      <c r="C818" s="127"/>
      <c r="D818" s="128"/>
    </row>
    <row r="819" spans="1:4" ht="12.75">
      <c r="A819" s="127"/>
      <c r="B819" s="128"/>
      <c r="C819" s="127"/>
      <c r="D819" s="128"/>
    </row>
    <row r="820" spans="1:4" ht="12.75">
      <c r="A820" s="127"/>
      <c r="B820" s="128"/>
      <c r="C820" s="127"/>
      <c r="D820" s="128"/>
    </row>
    <row r="821" spans="1:4" ht="12.75">
      <c r="A821" s="127"/>
      <c r="B821" s="128"/>
      <c r="C821" s="127"/>
      <c r="D821" s="128"/>
    </row>
    <row r="822" spans="1:4" ht="12.75">
      <c r="A822" s="127"/>
      <c r="B822" s="128"/>
      <c r="C822" s="127"/>
      <c r="D822" s="128"/>
    </row>
    <row r="823" spans="1:4" ht="12.75">
      <c r="A823" s="127"/>
      <c r="B823" s="128"/>
      <c r="C823" s="127"/>
      <c r="D823" s="128"/>
    </row>
    <row r="824" spans="1:4" ht="12.75">
      <c r="A824" s="127"/>
      <c r="B824" s="128"/>
      <c r="C824" s="127"/>
      <c r="D824" s="128"/>
    </row>
    <row r="825" spans="1:4" ht="12.75">
      <c r="A825" s="127"/>
      <c r="B825" s="128"/>
      <c r="C825" s="127"/>
      <c r="D825" s="128"/>
    </row>
    <row r="826" spans="1:4" ht="12.75">
      <c r="A826" s="127"/>
      <c r="B826" s="128"/>
      <c r="C826" s="127"/>
      <c r="D826" s="128"/>
    </row>
    <row r="827" spans="1:4" ht="12.75">
      <c r="A827" s="127"/>
      <c r="B827" s="128"/>
      <c r="C827" s="127"/>
      <c r="D827" s="128"/>
    </row>
    <row r="828" spans="1:4" ht="12.75">
      <c r="A828" s="127"/>
      <c r="B828" s="128"/>
      <c r="C828" s="127"/>
      <c r="D828" s="128"/>
    </row>
    <row r="829" spans="1:4" ht="12.75">
      <c r="A829" s="127"/>
      <c r="B829" s="128"/>
      <c r="C829" s="127"/>
      <c r="D829" s="128"/>
    </row>
    <row r="830" spans="1:4" ht="12.75">
      <c r="A830" s="127"/>
      <c r="B830" s="128"/>
      <c r="C830" s="127"/>
      <c r="D830" s="128"/>
    </row>
    <row r="831" spans="1:4" ht="12.75">
      <c r="A831" s="127"/>
      <c r="B831" s="128"/>
      <c r="C831" s="127"/>
      <c r="D831" s="128"/>
    </row>
    <row r="832" spans="1:4" ht="12.75">
      <c r="A832" s="127"/>
      <c r="B832" s="128"/>
      <c r="C832" s="127"/>
      <c r="D832" s="128"/>
    </row>
    <row r="833" spans="1:4" ht="12.75">
      <c r="A833" s="127"/>
      <c r="B833" s="128"/>
      <c r="C833" s="127"/>
      <c r="D833" s="128"/>
    </row>
    <row r="834" spans="1:4" ht="12.75">
      <c r="A834" s="127"/>
      <c r="B834" s="128"/>
      <c r="C834" s="127"/>
      <c r="D834" s="128"/>
    </row>
    <row r="835" spans="1:4" ht="12.75">
      <c r="A835" s="127"/>
      <c r="B835" s="128"/>
      <c r="C835" s="127"/>
      <c r="D835" s="128"/>
    </row>
    <row r="836" spans="1:4" ht="12.75">
      <c r="A836" s="127"/>
      <c r="B836" s="128"/>
      <c r="C836" s="127"/>
      <c r="D836" s="128"/>
    </row>
    <row r="837" spans="1:4" ht="12.75">
      <c r="A837" s="127"/>
      <c r="B837" s="128"/>
      <c r="C837" s="127"/>
      <c r="D837" s="128"/>
    </row>
  </sheetData>
  <mergeCells count="9">
    <mergeCell ref="D11:F11"/>
    <mergeCell ref="D12:F12"/>
    <mergeCell ref="A15:F15"/>
    <mergeCell ref="A1:F1"/>
    <mergeCell ref="C6:F6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5"/>
  <sheetViews>
    <sheetView view="pageBreakPreview" zoomScale="150" zoomScaleSheetLayoutView="150" workbookViewId="0" topLeftCell="A1">
      <selection activeCell="D6" sqref="D6:G6"/>
    </sheetView>
  </sheetViews>
  <sheetFormatPr defaultColWidth="9.00390625" defaultRowHeight="12.75"/>
  <cols>
    <col min="1" max="1" width="4.125" style="0" customWidth="1"/>
    <col min="2" max="2" width="60.125" style="0" customWidth="1"/>
    <col min="3" max="3" width="11.875" style="0" customWidth="1"/>
    <col min="4" max="4" width="10.875" style="0" customWidth="1"/>
    <col min="5" max="5" width="10.00390625" style="0" customWidth="1"/>
    <col min="6" max="6" width="10.75390625" style="0" customWidth="1"/>
    <col min="7" max="7" width="20.25390625" style="0" customWidth="1"/>
  </cols>
  <sheetData>
    <row r="1" spans="1:7" ht="15">
      <c r="A1" s="5"/>
      <c r="B1" s="74"/>
      <c r="C1" s="302" t="s">
        <v>447</v>
      </c>
      <c r="D1" s="302"/>
      <c r="E1" s="302"/>
      <c r="F1" s="302"/>
      <c r="G1" s="306"/>
    </row>
    <row r="2" spans="1:7" ht="15">
      <c r="A2" s="5"/>
      <c r="B2" s="74"/>
      <c r="C2" s="302" t="s">
        <v>199</v>
      </c>
      <c r="D2" s="302"/>
      <c r="E2" s="302"/>
      <c r="F2" s="302"/>
      <c r="G2" s="306"/>
    </row>
    <row r="3" spans="1:7" ht="15">
      <c r="A3" s="5"/>
      <c r="B3" s="74"/>
      <c r="C3" s="302" t="s">
        <v>200</v>
      </c>
      <c r="D3" s="302"/>
      <c r="E3" s="302"/>
      <c r="F3" s="302"/>
      <c r="G3" s="306"/>
    </row>
    <row r="4" spans="1:7" ht="15" customHeight="1">
      <c r="A4" s="5"/>
      <c r="B4" s="74"/>
      <c r="C4" s="307" t="s">
        <v>480</v>
      </c>
      <c r="D4" s="307"/>
      <c r="E4" s="307"/>
      <c r="F4" s="307"/>
      <c r="G4" s="306"/>
    </row>
    <row r="5" spans="1:7" ht="15" customHeight="1">
      <c r="A5" s="5"/>
      <c r="B5" s="74"/>
      <c r="C5" s="307" t="s">
        <v>308</v>
      </c>
      <c r="D5" s="307"/>
      <c r="E5" s="307"/>
      <c r="F5" s="307"/>
      <c r="G5" s="306"/>
    </row>
    <row r="6" spans="1:7" ht="15">
      <c r="A6" s="5"/>
      <c r="B6" s="74"/>
      <c r="C6" s="74"/>
      <c r="D6" s="302" t="s">
        <v>250</v>
      </c>
      <c r="E6" s="306"/>
      <c r="F6" s="306"/>
      <c r="G6" s="306"/>
    </row>
    <row r="7" spans="1:6" ht="12.75">
      <c r="A7" s="5"/>
      <c r="B7" s="74"/>
      <c r="C7" s="5"/>
      <c r="D7" s="5"/>
      <c r="E7" s="5"/>
      <c r="F7" s="5"/>
    </row>
    <row r="8" spans="1:7" ht="15">
      <c r="A8" s="5"/>
      <c r="B8" s="74"/>
      <c r="C8" s="46"/>
      <c r="D8" s="46"/>
      <c r="E8" s="44"/>
      <c r="F8" s="319" t="s">
        <v>293</v>
      </c>
      <c r="G8" s="319"/>
    </row>
    <row r="9" spans="1:7" ht="15">
      <c r="A9" s="5"/>
      <c r="B9" s="302" t="s">
        <v>199</v>
      </c>
      <c r="C9" s="302"/>
      <c r="D9" s="302"/>
      <c r="E9" s="302"/>
      <c r="F9" s="302"/>
      <c r="G9" s="302"/>
    </row>
    <row r="10" spans="1:7" ht="15">
      <c r="A10" s="5"/>
      <c r="B10" s="302" t="s">
        <v>200</v>
      </c>
      <c r="C10" s="302"/>
      <c r="D10" s="302"/>
      <c r="E10" s="302"/>
      <c r="F10" s="302"/>
      <c r="G10" s="302"/>
    </row>
    <row r="11" spans="1:7" ht="15">
      <c r="A11" s="5"/>
      <c r="B11" s="307" t="s">
        <v>449</v>
      </c>
      <c r="C11" s="307"/>
      <c r="D11" s="307"/>
      <c r="E11" s="307"/>
      <c r="F11" s="307"/>
      <c r="G11" s="307"/>
    </row>
    <row r="12" spans="1:7" ht="15">
      <c r="A12" s="5"/>
      <c r="B12" s="307" t="s">
        <v>308</v>
      </c>
      <c r="C12" s="307"/>
      <c r="D12" s="307"/>
      <c r="E12" s="307"/>
      <c r="F12" s="307"/>
      <c r="G12" s="307"/>
    </row>
    <row r="13" spans="1:7" ht="15">
      <c r="A13" s="5"/>
      <c r="B13" s="74"/>
      <c r="C13" s="46"/>
      <c r="D13" s="302" t="s">
        <v>612</v>
      </c>
      <c r="E13" s="302"/>
      <c r="F13" s="302"/>
      <c r="G13" s="302"/>
    </row>
    <row r="14" spans="1:6" ht="12.75">
      <c r="A14" s="5"/>
      <c r="B14" s="74"/>
      <c r="C14" s="5"/>
      <c r="D14" s="5"/>
      <c r="E14" s="5"/>
      <c r="F14" s="5"/>
    </row>
    <row r="15" spans="1:7" ht="74.25" customHeight="1">
      <c r="A15" s="42"/>
      <c r="B15" s="320" t="s">
        <v>560</v>
      </c>
      <c r="C15" s="320"/>
      <c r="D15" s="320"/>
      <c r="E15" s="320"/>
      <c r="F15" s="320"/>
      <c r="G15" s="320"/>
    </row>
    <row r="16" spans="1:6" ht="36" customHeight="1">
      <c r="A16" s="5"/>
      <c r="B16" s="320"/>
      <c r="C16" s="320"/>
      <c r="D16" s="320"/>
      <c r="E16" s="320"/>
      <c r="F16" s="320"/>
    </row>
    <row r="17" spans="1:7" ht="12.75" customHeight="1">
      <c r="A17" s="323" t="s">
        <v>319</v>
      </c>
      <c r="B17" s="325" t="s">
        <v>320</v>
      </c>
      <c r="C17" s="321" t="s">
        <v>294</v>
      </c>
      <c r="D17" s="321" t="s">
        <v>295</v>
      </c>
      <c r="E17" s="321" t="s">
        <v>323</v>
      </c>
      <c r="F17" s="321" t="s">
        <v>324</v>
      </c>
      <c r="G17" s="317" t="s">
        <v>544</v>
      </c>
    </row>
    <row r="18" spans="1:7" ht="17.25" customHeight="1">
      <c r="A18" s="324"/>
      <c r="B18" s="326"/>
      <c r="C18" s="322"/>
      <c r="D18" s="322"/>
      <c r="E18" s="322"/>
      <c r="F18" s="322"/>
      <c r="G18" s="318"/>
    </row>
    <row r="19" spans="1:7" ht="12.75">
      <c r="A19" s="78" t="s">
        <v>481</v>
      </c>
      <c r="B19" s="79">
        <v>2</v>
      </c>
      <c r="C19" s="49" t="s">
        <v>482</v>
      </c>
      <c r="D19" s="49" t="s">
        <v>183</v>
      </c>
      <c r="E19" s="49" t="s">
        <v>483</v>
      </c>
      <c r="F19" s="49" t="s">
        <v>484</v>
      </c>
      <c r="G19" s="220"/>
    </row>
    <row r="20" spans="1:7" ht="15.75">
      <c r="A20" s="174" t="s">
        <v>325</v>
      </c>
      <c r="B20" s="177" t="s">
        <v>9</v>
      </c>
      <c r="C20" s="151" t="s">
        <v>184</v>
      </c>
      <c r="D20" s="151"/>
      <c r="E20" s="151"/>
      <c r="F20" s="151"/>
      <c r="G20" s="152">
        <f>G21+G25+G31+G51+G57+G61</f>
        <v>93582.34286</v>
      </c>
    </row>
    <row r="21" spans="1:7" ht="33" customHeight="1">
      <c r="A21" s="178"/>
      <c r="B21" s="179" t="s">
        <v>48</v>
      </c>
      <c r="C21" s="151" t="s">
        <v>184</v>
      </c>
      <c r="D21" s="151" t="s">
        <v>185</v>
      </c>
      <c r="E21" s="151"/>
      <c r="F21" s="151"/>
      <c r="G21" s="152">
        <f>G22</f>
        <v>3641.12</v>
      </c>
    </row>
    <row r="22" spans="1:7" ht="19.5" customHeight="1">
      <c r="A22" s="178"/>
      <c r="B22" s="75" t="s">
        <v>112</v>
      </c>
      <c r="C22" s="153" t="s">
        <v>184</v>
      </c>
      <c r="D22" s="153" t="s">
        <v>185</v>
      </c>
      <c r="E22" s="153" t="s">
        <v>113</v>
      </c>
      <c r="F22" s="153"/>
      <c r="G22" s="154">
        <f>G23</f>
        <v>3641.12</v>
      </c>
    </row>
    <row r="23" spans="1:7" ht="24" customHeight="1">
      <c r="A23" s="178"/>
      <c r="B23" s="76" t="s">
        <v>621</v>
      </c>
      <c r="C23" s="153" t="s">
        <v>184</v>
      </c>
      <c r="D23" s="153" t="s">
        <v>185</v>
      </c>
      <c r="E23" s="153" t="s">
        <v>89</v>
      </c>
      <c r="F23" s="153"/>
      <c r="G23" s="154">
        <v>3641.12</v>
      </c>
    </row>
    <row r="24" spans="1:7" ht="58.5" customHeight="1">
      <c r="A24" s="178"/>
      <c r="B24" s="76" t="s">
        <v>296</v>
      </c>
      <c r="C24" s="153" t="s">
        <v>184</v>
      </c>
      <c r="D24" s="153" t="s">
        <v>185</v>
      </c>
      <c r="E24" s="153" t="s">
        <v>89</v>
      </c>
      <c r="F24" s="153" t="s">
        <v>299</v>
      </c>
      <c r="G24" s="154">
        <v>3641.12</v>
      </c>
    </row>
    <row r="25" spans="1:7" ht="45.75" customHeight="1">
      <c r="A25" s="178"/>
      <c r="B25" s="180" t="s">
        <v>165</v>
      </c>
      <c r="C25" s="151" t="s">
        <v>184</v>
      </c>
      <c r="D25" s="151" t="s">
        <v>186</v>
      </c>
      <c r="E25" s="151"/>
      <c r="F25" s="151"/>
      <c r="G25" s="152">
        <f>G26</f>
        <v>5270.735</v>
      </c>
    </row>
    <row r="26" spans="1:7" ht="18" customHeight="1">
      <c r="A26" s="178"/>
      <c r="B26" s="181" t="s">
        <v>112</v>
      </c>
      <c r="C26" s="153" t="s">
        <v>184</v>
      </c>
      <c r="D26" s="153" t="s">
        <v>186</v>
      </c>
      <c r="E26" s="153" t="s">
        <v>113</v>
      </c>
      <c r="F26" s="153"/>
      <c r="G26" s="154">
        <f>G27</f>
        <v>5270.735</v>
      </c>
    </row>
    <row r="27" spans="1:7" ht="55.5" customHeight="1">
      <c r="A27" s="178"/>
      <c r="B27" s="182" t="s">
        <v>207</v>
      </c>
      <c r="C27" s="153" t="s">
        <v>184</v>
      </c>
      <c r="D27" s="153" t="s">
        <v>186</v>
      </c>
      <c r="E27" s="153" t="s">
        <v>114</v>
      </c>
      <c r="F27" s="153"/>
      <c r="G27" s="154">
        <f>G28+G29+G30</f>
        <v>5270.735</v>
      </c>
    </row>
    <row r="28" spans="1:7" ht="60" customHeight="1">
      <c r="A28" s="178"/>
      <c r="B28" s="76" t="s">
        <v>296</v>
      </c>
      <c r="C28" s="153" t="s">
        <v>184</v>
      </c>
      <c r="D28" s="153" t="s">
        <v>186</v>
      </c>
      <c r="E28" s="153" t="s">
        <v>114</v>
      </c>
      <c r="F28" s="153" t="s">
        <v>299</v>
      </c>
      <c r="G28" s="270">
        <f>5722.735-851</f>
        <v>4871.735</v>
      </c>
    </row>
    <row r="29" spans="1:7" ht="35.25" customHeight="1">
      <c r="A29" s="178"/>
      <c r="B29" s="76" t="s">
        <v>297</v>
      </c>
      <c r="C29" s="153" t="s">
        <v>184</v>
      </c>
      <c r="D29" s="153" t="s">
        <v>186</v>
      </c>
      <c r="E29" s="153" t="s">
        <v>114</v>
      </c>
      <c r="F29" s="153" t="s">
        <v>300</v>
      </c>
      <c r="G29" s="221">
        <v>397</v>
      </c>
    </row>
    <row r="30" spans="1:7" ht="21" customHeight="1">
      <c r="A30" s="178"/>
      <c r="B30" s="76" t="s">
        <v>298</v>
      </c>
      <c r="C30" s="153" t="s">
        <v>184</v>
      </c>
      <c r="D30" s="153" t="s">
        <v>186</v>
      </c>
      <c r="E30" s="153" t="s">
        <v>114</v>
      </c>
      <c r="F30" s="153" t="s">
        <v>301</v>
      </c>
      <c r="G30" s="221">
        <v>2</v>
      </c>
    </row>
    <row r="31" spans="1:7" ht="48" customHeight="1">
      <c r="A31" s="178"/>
      <c r="B31" s="179" t="s">
        <v>335</v>
      </c>
      <c r="C31" s="151" t="s">
        <v>184</v>
      </c>
      <c r="D31" s="151" t="s">
        <v>187</v>
      </c>
      <c r="E31" s="151"/>
      <c r="F31" s="151"/>
      <c r="G31" s="152">
        <f>G32+G38+G41+G46</f>
        <v>33701.09986</v>
      </c>
    </row>
    <row r="32" spans="1:7" ht="28.5" customHeight="1">
      <c r="A32" s="178"/>
      <c r="B32" s="75" t="s">
        <v>112</v>
      </c>
      <c r="C32" s="153" t="s">
        <v>184</v>
      </c>
      <c r="D32" s="153" t="s">
        <v>187</v>
      </c>
      <c r="E32" s="153" t="s">
        <v>90</v>
      </c>
      <c r="F32" s="153"/>
      <c r="G32" s="154">
        <f>G33+G36</f>
        <v>25589.729</v>
      </c>
    </row>
    <row r="33" spans="1:7" ht="55.5" customHeight="1">
      <c r="A33" s="178"/>
      <c r="B33" s="222" t="s">
        <v>561</v>
      </c>
      <c r="C33" s="153" t="s">
        <v>184</v>
      </c>
      <c r="D33" s="153" t="s">
        <v>187</v>
      </c>
      <c r="E33" s="153" t="s">
        <v>114</v>
      </c>
      <c r="F33" s="153"/>
      <c r="G33" s="154">
        <f>G34+G35</f>
        <v>24475.729</v>
      </c>
    </row>
    <row r="34" spans="1:7" ht="57" customHeight="1">
      <c r="A34" s="178"/>
      <c r="B34" s="76" t="s">
        <v>296</v>
      </c>
      <c r="C34" s="153" t="s">
        <v>184</v>
      </c>
      <c r="D34" s="153" t="s">
        <v>187</v>
      </c>
      <c r="E34" s="153" t="s">
        <v>114</v>
      </c>
      <c r="F34" s="153" t="s">
        <v>299</v>
      </c>
      <c r="G34" s="154">
        <v>24091.729</v>
      </c>
    </row>
    <row r="35" spans="1:7" ht="32.25" customHeight="1">
      <c r="A35" s="178"/>
      <c r="B35" s="76" t="s">
        <v>297</v>
      </c>
      <c r="C35" s="153" t="s">
        <v>184</v>
      </c>
      <c r="D35" s="153" t="s">
        <v>187</v>
      </c>
      <c r="E35" s="153" t="s">
        <v>114</v>
      </c>
      <c r="F35" s="153" t="s">
        <v>300</v>
      </c>
      <c r="G35" s="154">
        <v>384</v>
      </c>
    </row>
    <row r="36" spans="1:7" ht="72" customHeight="1">
      <c r="A36" s="178"/>
      <c r="B36" s="186" t="s">
        <v>91</v>
      </c>
      <c r="C36" s="153" t="s">
        <v>184</v>
      </c>
      <c r="D36" s="153" t="s">
        <v>187</v>
      </c>
      <c r="E36" s="153" t="s">
        <v>92</v>
      </c>
      <c r="F36" s="153"/>
      <c r="G36" s="154">
        <v>1114</v>
      </c>
    </row>
    <row r="37" spans="1:7" ht="58.5" customHeight="1">
      <c r="A37" s="178"/>
      <c r="B37" s="76" t="s">
        <v>296</v>
      </c>
      <c r="C37" s="153" t="s">
        <v>184</v>
      </c>
      <c r="D37" s="153" t="s">
        <v>187</v>
      </c>
      <c r="E37" s="153" t="s">
        <v>92</v>
      </c>
      <c r="F37" s="153" t="s">
        <v>299</v>
      </c>
      <c r="G37" s="154">
        <v>1114</v>
      </c>
    </row>
    <row r="38" spans="1:7" ht="53.25" customHeight="1">
      <c r="A38" s="178"/>
      <c r="B38" s="264" t="s">
        <v>562</v>
      </c>
      <c r="C38" s="153" t="s">
        <v>184</v>
      </c>
      <c r="D38" s="153" t="s">
        <v>187</v>
      </c>
      <c r="E38" s="153" t="s">
        <v>563</v>
      </c>
      <c r="F38" s="153"/>
      <c r="G38" s="154">
        <f>G39</f>
        <v>3798.37086</v>
      </c>
    </row>
    <row r="39" spans="1:7" ht="60" customHeight="1">
      <c r="A39" s="178"/>
      <c r="B39" s="224" t="s">
        <v>561</v>
      </c>
      <c r="C39" s="153" t="s">
        <v>184</v>
      </c>
      <c r="D39" s="153" t="s">
        <v>187</v>
      </c>
      <c r="E39" s="153" t="s">
        <v>564</v>
      </c>
      <c r="F39" s="153"/>
      <c r="G39" s="154">
        <f>G40</f>
        <v>3798.37086</v>
      </c>
    </row>
    <row r="40" spans="1:7" ht="58.5" customHeight="1">
      <c r="A40" s="178"/>
      <c r="B40" s="200" t="s">
        <v>296</v>
      </c>
      <c r="C40" s="153" t="s">
        <v>184</v>
      </c>
      <c r="D40" s="153" t="s">
        <v>187</v>
      </c>
      <c r="E40" s="153" t="s">
        <v>564</v>
      </c>
      <c r="F40" s="153" t="s">
        <v>299</v>
      </c>
      <c r="G40" s="154">
        <v>3798.37086</v>
      </c>
    </row>
    <row r="41" spans="1:7" ht="31.5" customHeight="1">
      <c r="A41" s="178"/>
      <c r="B41" s="76" t="s">
        <v>85</v>
      </c>
      <c r="C41" s="153" t="s">
        <v>184</v>
      </c>
      <c r="D41" s="153" t="s">
        <v>187</v>
      </c>
      <c r="E41" s="153" t="s">
        <v>170</v>
      </c>
      <c r="F41" s="153"/>
      <c r="G41" s="154">
        <f>G44+G45</f>
        <v>2866</v>
      </c>
    </row>
    <row r="42" spans="1:7" ht="47.25" customHeight="1">
      <c r="A42" s="178"/>
      <c r="B42" s="76" t="s">
        <v>93</v>
      </c>
      <c r="C42" s="153" t="s">
        <v>184</v>
      </c>
      <c r="D42" s="153" t="s">
        <v>187</v>
      </c>
      <c r="E42" s="153" t="s">
        <v>94</v>
      </c>
      <c r="F42" s="153"/>
      <c r="G42" s="154">
        <v>2866</v>
      </c>
    </row>
    <row r="43" spans="1:7" ht="72" customHeight="1">
      <c r="A43" s="178"/>
      <c r="B43" s="75" t="s">
        <v>95</v>
      </c>
      <c r="C43" s="153" t="s">
        <v>184</v>
      </c>
      <c r="D43" s="153" t="s">
        <v>187</v>
      </c>
      <c r="E43" s="153" t="s">
        <v>96</v>
      </c>
      <c r="F43" s="153"/>
      <c r="G43" s="154">
        <f>G44+G45</f>
        <v>2866</v>
      </c>
    </row>
    <row r="44" spans="1:7" ht="59.25" customHeight="1">
      <c r="A44" s="178"/>
      <c r="B44" s="76" t="s">
        <v>296</v>
      </c>
      <c r="C44" s="153" t="s">
        <v>184</v>
      </c>
      <c r="D44" s="153" t="s">
        <v>187</v>
      </c>
      <c r="E44" s="153" t="s">
        <v>96</v>
      </c>
      <c r="F44" s="153" t="s">
        <v>299</v>
      </c>
      <c r="G44" s="154">
        <v>2008.072</v>
      </c>
    </row>
    <row r="45" spans="1:7" ht="33" customHeight="1">
      <c r="A45" s="178"/>
      <c r="B45" s="76" t="s">
        <v>297</v>
      </c>
      <c r="C45" s="153" t="s">
        <v>184</v>
      </c>
      <c r="D45" s="153" t="s">
        <v>187</v>
      </c>
      <c r="E45" s="153" t="s">
        <v>96</v>
      </c>
      <c r="F45" s="153" t="s">
        <v>300</v>
      </c>
      <c r="G45" s="154">
        <v>857.928</v>
      </c>
    </row>
    <row r="46" spans="1:7" ht="45" customHeight="1">
      <c r="A46" s="178"/>
      <c r="B46" s="76" t="s">
        <v>188</v>
      </c>
      <c r="C46" s="153" t="s">
        <v>184</v>
      </c>
      <c r="D46" s="153" t="s">
        <v>187</v>
      </c>
      <c r="E46" s="153" t="s">
        <v>86</v>
      </c>
      <c r="F46" s="153"/>
      <c r="G46" s="154">
        <f>G47+G49</f>
        <v>1447</v>
      </c>
    </row>
    <row r="47" spans="1:7" ht="93" customHeight="1">
      <c r="A47" s="178"/>
      <c r="B47" s="76" t="s">
        <v>189</v>
      </c>
      <c r="C47" s="153" t="s">
        <v>184</v>
      </c>
      <c r="D47" s="153" t="s">
        <v>187</v>
      </c>
      <c r="E47" s="153" t="s">
        <v>190</v>
      </c>
      <c r="F47" s="153"/>
      <c r="G47" s="154">
        <v>969</v>
      </c>
    </row>
    <row r="48" spans="1:7" ht="58.5" customHeight="1">
      <c r="A48" s="178"/>
      <c r="B48" s="76" t="s">
        <v>296</v>
      </c>
      <c r="C48" s="153" t="s">
        <v>184</v>
      </c>
      <c r="D48" s="153" t="s">
        <v>187</v>
      </c>
      <c r="E48" s="153" t="s">
        <v>190</v>
      </c>
      <c r="F48" s="153" t="s">
        <v>299</v>
      </c>
      <c r="G48" s="154">
        <v>969</v>
      </c>
    </row>
    <row r="49" spans="1:7" ht="99.75" customHeight="1">
      <c r="A49" s="178"/>
      <c r="B49" s="76" t="s">
        <v>191</v>
      </c>
      <c r="C49" s="153" t="s">
        <v>184</v>
      </c>
      <c r="D49" s="153" t="s">
        <v>187</v>
      </c>
      <c r="E49" s="153" t="s">
        <v>192</v>
      </c>
      <c r="F49" s="153"/>
      <c r="G49" s="154">
        <v>478</v>
      </c>
    </row>
    <row r="50" spans="1:7" ht="57" customHeight="1">
      <c r="A50" s="178"/>
      <c r="B50" s="76" t="s">
        <v>296</v>
      </c>
      <c r="C50" s="153" t="s">
        <v>184</v>
      </c>
      <c r="D50" s="153" t="s">
        <v>187</v>
      </c>
      <c r="E50" s="153" t="s">
        <v>192</v>
      </c>
      <c r="F50" s="153" t="s">
        <v>299</v>
      </c>
      <c r="G50" s="154">
        <v>478</v>
      </c>
    </row>
    <row r="51" spans="1:7" ht="37.5" customHeight="1">
      <c r="A51" s="178"/>
      <c r="B51" s="184" t="s">
        <v>329</v>
      </c>
      <c r="C51" s="225" t="s">
        <v>184</v>
      </c>
      <c r="D51" s="225" t="s">
        <v>97</v>
      </c>
      <c r="E51" s="151"/>
      <c r="F51" s="151"/>
      <c r="G51" s="155">
        <f>G53</f>
        <v>13040.945</v>
      </c>
    </row>
    <row r="52" spans="1:7" ht="23.25" customHeight="1">
      <c r="A52" s="178"/>
      <c r="B52" s="76" t="s">
        <v>112</v>
      </c>
      <c r="C52" s="157" t="s">
        <v>184</v>
      </c>
      <c r="D52" s="157" t="s">
        <v>97</v>
      </c>
      <c r="E52" s="153" t="s">
        <v>113</v>
      </c>
      <c r="F52" s="153"/>
      <c r="G52" s="156">
        <f>G53</f>
        <v>13040.945</v>
      </c>
    </row>
    <row r="53" spans="1:7" ht="58.5" customHeight="1">
      <c r="A53" s="178"/>
      <c r="B53" s="75" t="s">
        <v>152</v>
      </c>
      <c r="C53" s="157" t="s">
        <v>184</v>
      </c>
      <c r="D53" s="157" t="s">
        <v>97</v>
      </c>
      <c r="E53" s="153" t="s">
        <v>114</v>
      </c>
      <c r="F53" s="153"/>
      <c r="G53" s="156">
        <f>G54+G55+G56</f>
        <v>13040.945</v>
      </c>
    </row>
    <row r="54" spans="1:7" ht="60" customHeight="1">
      <c r="A54" s="178"/>
      <c r="B54" s="76" t="s">
        <v>296</v>
      </c>
      <c r="C54" s="157" t="s">
        <v>184</v>
      </c>
      <c r="D54" s="157" t="s">
        <v>97</v>
      </c>
      <c r="E54" s="153" t="s">
        <v>114</v>
      </c>
      <c r="F54" s="153" t="s">
        <v>299</v>
      </c>
      <c r="G54" s="156">
        <v>12374.445</v>
      </c>
    </row>
    <row r="55" spans="1:7" ht="32.25" customHeight="1">
      <c r="A55" s="178"/>
      <c r="B55" s="76" t="s">
        <v>297</v>
      </c>
      <c r="C55" s="157" t="s">
        <v>184</v>
      </c>
      <c r="D55" s="157" t="s">
        <v>97</v>
      </c>
      <c r="E55" s="153" t="s">
        <v>502</v>
      </c>
      <c r="F55" s="153" t="s">
        <v>300</v>
      </c>
      <c r="G55" s="156">
        <v>643.5</v>
      </c>
    </row>
    <row r="56" spans="1:7" ht="24" customHeight="1">
      <c r="A56" s="178"/>
      <c r="B56" s="185" t="s">
        <v>298</v>
      </c>
      <c r="C56" s="157" t="s">
        <v>184</v>
      </c>
      <c r="D56" s="157" t="s">
        <v>97</v>
      </c>
      <c r="E56" s="157" t="s">
        <v>114</v>
      </c>
      <c r="F56" s="157" t="s">
        <v>301</v>
      </c>
      <c r="G56" s="156">
        <v>23</v>
      </c>
    </row>
    <row r="57" spans="1:7" ht="18.75" customHeight="1">
      <c r="A57" s="178"/>
      <c r="B57" s="180" t="s">
        <v>2</v>
      </c>
      <c r="C57" s="151" t="s">
        <v>184</v>
      </c>
      <c r="D57" s="151" t="s">
        <v>158</v>
      </c>
      <c r="E57" s="151"/>
      <c r="F57" s="151"/>
      <c r="G57" s="152">
        <f>G58</f>
        <v>1000</v>
      </c>
    </row>
    <row r="58" spans="1:7" ht="20.25" customHeight="1">
      <c r="A58" s="178"/>
      <c r="B58" s="181" t="s">
        <v>112</v>
      </c>
      <c r="C58" s="153" t="s">
        <v>184</v>
      </c>
      <c r="D58" s="153" t="s">
        <v>158</v>
      </c>
      <c r="E58" s="153" t="s">
        <v>113</v>
      </c>
      <c r="F58" s="153"/>
      <c r="G58" s="154">
        <f>G59</f>
        <v>1000</v>
      </c>
    </row>
    <row r="59" spans="1:7" ht="27" customHeight="1">
      <c r="A59" s="178"/>
      <c r="B59" s="75" t="s">
        <v>193</v>
      </c>
      <c r="C59" s="153" t="s">
        <v>184</v>
      </c>
      <c r="D59" s="153" t="s">
        <v>158</v>
      </c>
      <c r="E59" s="153" t="s">
        <v>194</v>
      </c>
      <c r="F59" s="153"/>
      <c r="G59" s="154">
        <f>G60</f>
        <v>1000</v>
      </c>
    </row>
    <row r="60" spans="1:7" ht="27" customHeight="1">
      <c r="A60" s="178"/>
      <c r="B60" s="76" t="s">
        <v>298</v>
      </c>
      <c r="C60" s="153" t="s">
        <v>184</v>
      </c>
      <c r="D60" s="153" t="s">
        <v>158</v>
      </c>
      <c r="E60" s="153" t="s">
        <v>194</v>
      </c>
      <c r="F60" s="153" t="s">
        <v>301</v>
      </c>
      <c r="G60" s="154">
        <v>1000</v>
      </c>
    </row>
    <row r="61" spans="1:7" ht="24.75" customHeight="1">
      <c r="A61" s="178"/>
      <c r="B61" s="179" t="s">
        <v>3</v>
      </c>
      <c r="C61" s="151" t="s">
        <v>184</v>
      </c>
      <c r="D61" s="151" t="s">
        <v>51</v>
      </c>
      <c r="E61" s="151"/>
      <c r="F61" s="151"/>
      <c r="G61" s="159">
        <f>G63+G66+G69+G72+G74+G78+G83+G87+G89</f>
        <v>36928.443</v>
      </c>
    </row>
    <row r="62" spans="1:7" ht="33" customHeight="1">
      <c r="A62" s="178"/>
      <c r="B62" s="75" t="s">
        <v>208</v>
      </c>
      <c r="C62" s="153" t="s">
        <v>184</v>
      </c>
      <c r="D62" s="153" t="s">
        <v>51</v>
      </c>
      <c r="E62" s="153" t="s">
        <v>209</v>
      </c>
      <c r="F62" s="151"/>
      <c r="G62" s="167">
        <f>G63</f>
        <v>84</v>
      </c>
    </row>
    <row r="63" spans="1:7" ht="69.75" customHeight="1">
      <c r="A63" s="178"/>
      <c r="B63" s="76" t="s">
        <v>210</v>
      </c>
      <c r="C63" s="153" t="s">
        <v>184</v>
      </c>
      <c r="D63" s="153" t="s">
        <v>51</v>
      </c>
      <c r="E63" s="153" t="s">
        <v>345</v>
      </c>
      <c r="F63" s="153"/>
      <c r="G63" s="167">
        <f>G64+G65</f>
        <v>84</v>
      </c>
    </row>
    <row r="64" spans="1:7" ht="36.75" customHeight="1">
      <c r="A64" s="178"/>
      <c r="B64" s="76" t="s">
        <v>82</v>
      </c>
      <c r="C64" s="153" t="s">
        <v>184</v>
      </c>
      <c r="D64" s="153" t="s">
        <v>51</v>
      </c>
      <c r="E64" s="153" t="s">
        <v>345</v>
      </c>
      <c r="F64" s="153" t="s">
        <v>216</v>
      </c>
      <c r="G64" s="167">
        <v>29</v>
      </c>
    </row>
    <row r="65" spans="1:7" ht="21" customHeight="1">
      <c r="A65" s="178"/>
      <c r="B65" s="76" t="s">
        <v>298</v>
      </c>
      <c r="C65" s="153" t="s">
        <v>184</v>
      </c>
      <c r="D65" s="153" t="s">
        <v>51</v>
      </c>
      <c r="E65" s="153" t="s">
        <v>345</v>
      </c>
      <c r="F65" s="153" t="s">
        <v>301</v>
      </c>
      <c r="G65" s="167">
        <v>55</v>
      </c>
    </row>
    <row r="66" spans="1:7" ht="57" customHeight="1">
      <c r="A66" s="178"/>
      <c r="B66" s="76" t="s">
        <v>233</v>
      </c>
      <c r="C66" s="153" t="s">
        <v>184</v>
      </c>
      <c r="D66" s="153" t="s">
        <v>51</v>
      </c>
      <c r="E66" s="153" t="s">
        <v>565</v>
      </c>
      <c r="F66" s="153"/>
      <c r="G66" s="167">
        <f>G67</f>
        <v>278.562</v>
      </c>
    </row>
    <row r="67" spans="1:7" ht="30.75" customHeight="1">
      <c r="A67" s="178"/>
      <c r="B67" s="75" t="s">
        <v>82</v>
      </c>
      <c r="C67" s="153" t="s">
        <v>184</v>
      </c>
      <c r="D67" s="153" t="s">
        <v>51</v>
      </c>
      <c r="E67" s="153" t="s">
        <v>8</v>
      </c>
      <c r="F67" s="153" t="s">
        <v>216</v>
      </c>
      <c r="G67" s="167">
        <v>278.562</v>
      </c>
    </row>
    <row r="68" spans="1:7" ht="60" customHeight="1" hidden="1">
      <c r="A68" s="178"/>
      <c r="B68" s="226" t="s">
        <v>566</v>
      </c>
      <c r="C68" s="227"/>
      <c r="D68" s="227"/>
      <c r="E68" s="227"/>
      <c r="F68" s="153"/>
      <c r="G68" s="167" t="e">
        <f>#REF!+#REF!</f>
        <v>#REF!</v>
      </c>
    </row>
    <row r="69" spans="1:7" ht="66" customHeight="1">
      <c r="A69" s="178"/>
      <c r="B69" s="76" t="s">
        <v>604</v>
      </c>
      <c r="C69" s="153" t="s">
        <v>184</v>
      </c>
      <c r="D69" s="153" t="s">
        <v>51</v>
      </c>
      <c r="E69" s="153" t="s">
        <v>568</v>
      </c>
      <c r="F69" s="153"/>
      <c r="G69" s="167">
        <v>76</v>
      </c>
    </row>
    <row r="70" spans="1:7" ht="30.75" customHeight="1">
      <c r="A70" s="178"/>
      <c r="B70" s="75" t="s">
        <v>82</v>
      </c>
      <c r="C70" s="153" t="s">
        <v>184</v>
      </c>
      <c r="D70" s="153" t="s">
        <v>51</v>
      </c>
      <c r="E70" s="153" t="s">
        <v>568</v>
      </c>
      <c r="F70" s="153" t="s">
        <v>216</v>
      </c>
      <c r="G70" s="167">
        <v>76</v>
      </c>
    </row>
    <row r="71" spans="1:7" ht="26.25" customHeight="1">
      <c r="A71" s="178"/>
      <c r="B71" s="75" t="s">
        <v>112</v>
      </c>
      <c r="C71" s="153" t="s">
        <v>184</v>
      </c>
      <c r="D71" s="153" t="s">
        <v>51</v>
      </c>
      <c r="E71" s="153" t="s">
        <v>113</v>
      </c>
      <c r="F71" s="153"/>
      <c r="G71" s="167">
        <f>G72+G78+G87</f>
        <v>21489.97068</v>
      </c>
    </row>
    <row r="72" spans="1:7" ht="45.75" customHeight="1">
      <c r="A72" s="178"/>
      <c r="B72" s="75" t="s">
        <v>195</v>
      </c>
      <c r="C72" s="153" t="s">
        <v>184</v>
      </c>
      <c r="D72" s="153" t="s">
        <v>51</v>
      </c>
      <c r="E72" s="153" t="s">
        <v>196</v>
      </c>
      <c r="F72" s="153"/>
      <c r="G72" s="167">
        <v>1040.6</v>
      </c>
    </row>
    <row r="73" spans="1:7" ht="28.5" customHeight="1">
      <c r="A73" s="178"/>
      <c r="B73" s="76" t="s">
        <v>297</v>
      </c>
      <c r="C73" s="153" t="s">
        <v>184</v>
      </c>
      <c r="D73" s="153" t="s">
        <v>51</v>
      </c>
      <c r="E73" s="153" t="s">
        <v>196</v>
      </c>
      <c r="F73" s="153" t="s">
        <v>300</v>
      </c>
      <c r="G73" s="167">
        <v>1040.6</v>
      </c>
    </row>
    <row r="74" spans="1:7" ht="45.75" customHeight="1">
      <c r="A74" s="178"/>
      <c r="B74" s="223" t="s">
        <v>562</v>
      </c>
      <c r="C74" s="153" t="s">
        <v>184</v>
      </c>
      <c r="D74" s="153" t="s">
        <v>51</v>
      </c>
      <c r="E74" s="153" t="s">
        <v>563</v>
      </c>
      <c r="F74" s="153"/>
      <c r="G74" s="167">
        <v>2645</v>
      </c>
    </row>
    <row r="75" spans="1:7" ht="42" customHeight="1">
      <c r="A75" s="178"/>
      <c r="B75" s="186" t="s">
        <v>569</v>
      </c>
      <c r="C75" s="153" t="s">
        <v>184</v>
      </c>
      <c r="D75" s="153" t="s">
        <v>51</v>
      </c>
      <c r="E75" s="153" t="s">
        <v>570</v>
      </c>
      <c r="F75" s="153"/>
      <c r="G75" s="167">
        <v>2645</v>
      </c>
    </row>
    <row r="76" spans="1:7" ht="28.5" customHeight="1">
      <c r="A76" s="178"/>
      <c r="B76" s="76" t="s">
        <v>297</v>
      </c>
      <c r="C76" s="153" t="s">
        <v>184</v>
      </c>
      <c r="D76" s="153" t="s">
        <v>51</v>
      </c>
      <c r="E76" s="153" t="s">
        <v>570</v>
      </c>
      <c r="F76" s="153" t="s">
        <v>300</v>
      </c>
      <c r="G76" s="167">
        <v>2645</v>
      </c>
    </row>
    <row r="77" spans="1:7" ht="28.5" customHeight="1" hidden="1">
      <c r="A77" s="178"/>
      <c r="B77" s="76" t="s">
        <v>298</v>
      </c>
      <c r="C77" s="153" t="s">
        <v>168</v>
      </c>
      <c r="D77" s="153" t="s">
        <v>357</v>
      </c>
      <c r="E77" s="153" t="s">
        <v>570</v>
      </c>
      <c r="F77" s="153" t="s">
        <v>301</v>
      </c>
      <c r="G77" s="167" t="e">
        <f>#REF!+#REF!</f>
        <v>#REF!</v>
      </c>
    </row>
    <row r="78" spans="1:7" ht="31.5" customHeight="1">
      <c r="A78" s="178"/>
      <c r="B78" s="75" t="s">
        <v>554</v>
      </c>
      <c r="C78" s="153" t="s">
        <v>184</v>
      </c>
      <c r="D78" s="153" t="s">
        <v>51</v>
      </c>
      <c r="E78" s="153" t="s">
        <v>555</v>
      </c>
      <c r="F78" s="153"/>
      <c r="G78" s="167">
        <f>G79+G80+G81</f>
        <v>20414.47068</v>
      </c>
    </row>
    <row r="79" spans="1:7" ht="58.5" customHeight="1">
      <c r="A79" s="178"/>
      <c r="B79" s="76" t="s">
        <v>296</v>
      </c>
      <c r="C79" s="153" t="s">
        <v>184</v>
      </c>
      <c r="D79" s="153" t="s">
        <v>51</v>
      </c>
      <c r="E79" s="153" t="s">
        <v>555</v>
      </c>
      <c r="F79" s="153" t="s">
        <v>299</v>
      </c>
      <c r="G79" s="167">
        <v>11089.34868</v>
      </c>
    </row>
    <row r="80" spans="1:7" ht="33" customHeight="1">
      <c r="A80" s="178"/>
      <c r="B80" s="76" t="s">
        <v>297</v>
      </c>
      <c r="C80" s="153" t="s">
        <v>184</v>
      </c>
      <c r="D80" s="153" t="s">
        <v>51</v>
      </c>
      <c r="E80" s="153" t="s">
        <v>555</v>
      </c>
      <c r="F80" s="153" t="s">
        <v>300</v>
      </c>
      <c r="G80" s="167">
        <v>8975.122</v>
      </c>
    </row>
    <row r="81" spans="1:7" ht="22.5" customHeight="1">
      <c r="A81" s="178"/>
      <c r="B81" s="76" t="s">
        <v>298</v>
      </c>
      <c r="C81" s="153" t="s">
        <v>184</v>
      </c>
      <c r="D81" s="153" t="s">
        <v>51</v>
      </c>
      <c r="E81" s="153" t="s">
        <v>555</v>
      </c>
      <c r="F81" s="153" t="s">
        <v>301</v>
      </c>
      <c r="G81" s="167">
        <v>350</v>
      </c>
    </row>
    <row r="82" spans="1:7" ht="42.75" customHeight="1">
      <c r="A82" s="178"/>
      <c r="B82" s="223" t="s">
        <v>571</v>
      </c>
      <c r="C82" s="153" t="s">
        <v>184</v>
      </c>
      <c r="D82" s="153" t="s">
        <v>51</v>
      </c>
      <c r="E82" s="153" t="s">
        <v>563</v>
      </c>
      <c r="F82" s="153"/>
      <c r="G82" s="167">
        <f>G83</f>
        <v>4151.217049999999</v>
      </c>
    </row>
    <row r="83" spans="1:7" ht="22.5" customHeight="1">
      <c r="A83" s="178"/>
      <c r="B83" s="75" t="s">
        <v>572</v>
      </c>
      <c r="C83" s="153" t="s">
        <v>184</v>
      </c>
      <c r="D83" s="153" t="s">
        <v>51</v>
      </c>
      <c r="E83" s="153" t="s">
        <v>573</v>
      </c>
      <c r="F83" s="153"/>
      <c r="G83" s="167">
        <f>G84+G85+G86</f>
        <v>4151.217049999999</v>
      </c>
    </row>
    <row r="84" spans="1:7" ht="52.5" customHeight="1">
      <c r="A84" s="178"/>
      <c r="B84" s="76" t="s">
        <v>296</v>
      </c>
      <c r="C84" s="153" t="s">
        <v>184</v>
      </c>
      <c r="D84" s="153" t="s">
        <v>51</v>
      </c>
      <c r="E84" s="153" t="s">
        <v>573</v>
      </c>
      <c r="F84" s="153" t="s">
        <v>299</v>
      </c>
      <c r="G84" s="167">
        <v>2720.72205</v>
      </c>
    </row>
    <row r="85" spans="1:7" ht="30" customHeight="1">
      <c r="A85" s="178"/>
      <c r="B85" s="76" t="s">
        <v>297</v>
      </c>
      <c r="C85" s="153" t="s">
        <v>184</v>
      </c>
      <c r="D85" s="153" t="s">
        <v>51</v>
      </c>
      <c r="E85" s="153" t="s">
        <v>573</v>
      </c>
      <c r="F85" s="153" t="s">
        <v>300</v>
      </c>
      <c r="G85" s="167">
        <v>1245.495</v>
      </c>
    </row>
    <row r="86" spans="1:7" ht="22.5" customHeight="1">
      <c r="A86" s="178"/>
      <c r="B86" s="76" t="s">
        <v>298</v>
      </c>
      <c r="C86" s="153" t="s">
        <v>184</v>
      </c>
      <c r="D86" s="153" t="s">
        <v>51</v>
      </c>
      <c r="E86" s="153" t="s">
        <v>573</v>
      </c>
      <c r="F86" s="153" t="s">
        <v>301</v>
      </c>
      <c r="G86" s="167">
        <v>185</v>
      </c>
    </row>
    <row r="87" spans="1:7" ht="52.5" customHeight="1">
      <c r="A87" s="178"/>
      <c r="B87" s="186" t="s">
        <v>552</v>
      </c>
      <c r="C87" s="153" t="s">
        <v>184</v>
      </c>
      <c r="D87" s="153" t="s">
        <v>51</v>
      </c>
      <c r="E87" s="153" t="s">
        <v>553</v>
      </c>
      <c r="F87" s="153"/>
      <c r="G87" s="167">
        <v>34.9</v>
      </c>
    </row>
    <row r="88" spans="1:7" ht="29.25" customHeight="1">
      <c r="A88" s="178"/>
      <c r="B88" s="76" t="s">
        <v>297</v>
      </c>
      <c r="C88" s="153" t="s">
        <v>184</v>
      </c>
      <c r="D88" s="153" t="s">
        <v>51</v>
      </c>
      <c r="E88" s="153" t="s">
        <v>553</v>
      </c>
      <c r="F88" s="153" t="s">
        <v>300</v>
      </c>
      <c r="G88" s="167">
        <v>34.9</v>
      </c>
    </row>
    <row r="89" spans="1:7" ht="33" customHeight="1">
      <c r="A89" s="178"/>
      <c r="B89" s="75" t="s">
        <v>303</v>
      </c>
      <c r="C89" s="153" t="s">
        <v>184</v>
      </c>
      <c r="D89" s="153" t="s">
        <v>51</v>
      </c>
      <c r="E89" s="153" t="s">
        <v>340</v>
      </c>
      <c r="F89" s="160"/>
      <c r="G89" s="154">
        <f>G90</f>
        <v>8203.69327</v>
      </c>
    </row>
    <row r="90" spans="1:7" ht="18.75" customHeight="1">
      <c r="A90" s="178"/>
      <c r="B90" s="76" t="s">
        <v>298</v>
      </c>
      <c r="C90" s="153" t="s">
        <v>184</v>
      </c>
      <c r="D90" s="153" t="s">
        <v>51</v>
      </c>
      <c r="E90" s="153" t="s">
        <v>340</v>
      </c>
      <c r="F90" s="153" t="s">
        <v>301</v>
      </c>
      <c r="G90" s="167">
        <f>6661.79707+690.8962+851</f>
        <v>8203.69327</v>
      </c>
    </row>
    <row r="91" spans="1:7" ht="20.25" customHeight="1">
      <c r="A91" s="174" t="s">
        <v>331</v>
      </c>
      <c r="B91" s="55" t="s">
        <v>99</v>
      </c>
      <c r="C91" s="151" t="s">
        <v>185</v>
      </c>
      <c r="D91" s="153"/>
      <c r="E91" s="153"/>
      <c r="F91" s="153"/>
      <c r="G91" s="152">
        <f>G92</f>
        <v>357.9</v>
      </c>
    </row>
    <row r="92" spans="1:7" ht="23.25" customHeight="1">
      <c r="A92" s="178"/>
      <c r="B92" s="179" t="s">
        <v>4</v>
      </c>
      <c r="C92" s="153" t="s">
        <v>185</v>
      </c>
      <c r="D92" s="153" t="s">
        <v>186</v>
      </c>
      <c r="E92" s="151"/>
      <c r="F92" s="151"/>
      <c r="G92" s="154">
        <f>G94</f>
        <v>357.9</v>
      </c>
    </row>
    <row r="93" spans="1:7" ht="22.5" customHeight="1">
      <c r="A93" s="178"/>
      <c r="B93" s="75" t="s">
        <v>112</v>
      </c>
      <c r="C93" s="153" t="s">
        <v>185</v>
      </c>
      <c r="D93" s="153" t="s">
        <v>186</v>
      </c>
      <c r="E93" s="153" t="s">
        <v>556</v>
      </c>
      <c r="F93" s="153"/>
      <c r="G93" s="154">
        <f>SUM(G94)</f>
        <v>357.9</v>
      </c>
    </row>
    <row r="94" spans="1:7" ht="39" customHeight="1">
      <c r="A94" s="178"/>
      <c r="B94" s="183" t="s">
        <v>211</v>
      </c>
      <c r="C94" s="153" t="s">
        <v>185</v>
      </c>
      <c r="D94" s="153" t="s">
        <v>186</v>
      </c>
      <c r="E94" s="153" t="s">
        <v>558</v>
      </c>
      <c r="F94" s="153"/>
      <c r="G94" s="154">
        <f>G95</f>
        <v>357.9</v>
      </c>
    </row>
    <row r="95" spans="1:7" ht="18.75" customHeight="1">
      <c r="A95" s="178"/>
      <c r="B95" s="187" t="s">
        <v>302</v>
      </c>
      <c r="C95" s="153" t="s">
        <v>185</v>
      </c>
      <c r="D95" s="153" t="s">
        <v>186</v>
      </c>
      <c r="E95" s="153" t="s">
        <v>558</v>
      </c>
      <c r="F95" s="153"/>
      <c r="G95" s="154">
        <f>G96</f>
        <v>357.9</v>
      </c>
    </row>
    <row r="96" spans="1:7" ht="55.5" customHeight="1">
      <c r="A96" s="178"/>
      <c r="B96" s="76" t="s">
        <v>296</v>
      </c>
      <c r="C96" s="153" t="s">
        <v>185</v>
      </c>
      <c r="D96" s="153" t="s">
        <v>186</v>
      </c>
      <c r="E96" s="153" t="s">
        <v>558</v>
      </c>
      <c r="F96" s="153" t="s">
        <v>299</v>
      </c>
      <c r="G96" s="152">
        <v>357.9</v>
      </c>
    </row>
    <row r="97" spans="1:7" ht="38.25" customHeight="1">
      <c r="A97" s="174" t="s">
        <v>478</v>
      </c>
      <c r="B97" s="228" t="s">
        <v>100</v>
      </c>
      <c r="C97" s="229" t="s">
        <v>186</v>
      </c>
      <c r="D97" s="153"/>
      <c r="E97" s="153"/>
      <c r="F97" s="153"/>
      <c r="G97" s="152">
        <f>G98+G105+G114</f>
        <v>4725.258</v>
      </c>
    </row>
    <row r="98" spans="1:7" ht="21.75" customHeight="1">
      <c r="A98" s="178"/>
      <c r="B98" s="184" t="s">
        <v>470</v>
      </c>
      <c r="C98" s="151" t="s">
        <v>186</v>
      </c>
      <c r="D98" s="151" t="s">
        <v>187</v>
      </c>
      <c r="E98" s="151"/>
      <c r="F98" s="151"/>
      <c r="G98" s="152">
        <f>G100</f>
        <v>382.3</v>
      </c>
    </row>
    <row r="99" spans="1:7" ht="21" customHeight="1">
      <c r="A99" s="178"/>
      <c r="B99" s="76" t="s">
        <v>112</v>
      </c>
      <c r="C99" s="153" t="s">
        <v>186</v>
      </c>
      <c r="D99" s="153" t="s">
        <v>187</v>
      </c>
      <c r="E99" s="153" t="s">
        <v>113</v>
      </c>
      <c r="F99" s="153"/>
      <c r="G99" s="154">
        <f>SUM(G100)</f>
        <v>382.3</v>
      </c>
    </row>
    <row r="100" spans="1:7" ht="42.75" customHeight="1">
      <c r="A100" s="178"/>
      <c r="B100" s="75" t="s">
        <v>614</v>
      </c>
      <c r="C100" s="153" t="s">
        <v>186</v>
      </c>
      <c r="D100" s="153" t="s">
        <v>187</v>
      </c>
      <c r="E100" s="153" t="s">
        <v>113</v>
      </c>
      <c r="F100" s="153"/>
      <c r="G100" s="154">
        <f>G102+G103+G104</f>
        <v>382.3</v>
      </c>
    </row>
    <row r="101" spans="1:7" ht="22.5" customHeight="1">
      <c r="A101" s="178"/>
      <c r="B101" s="187" t="s">
        <v>302</v>
      </c>
      <c r="C101" s="160" t="s">
        <v>186</v>
      </c>
      <c r="D101" s="160" t="s">
        <v>187</v>
      </c>
      <c r="E101" s="160" t="s">
        <v>113</v>
      </c>
      <c r="F101" s="153"/>
      <c r="G101" s="230">
        <f>G102+G103+G104</f>
        <v>382.3</v>
      </c>
    </row>
    <row r="102" spans="1:7" ht="56.25" customHeight="1">
      <c r="A102" s="178"/>
      <c r="B102" s="76" t="s">
        <v>296</v>
      </c>
      <c r="C102" s="153" t="s">
        <v>186</v>
      </c>
      <c r="D102" s="153" t="s">
        <v>187</v>
      </c>
      <c r="E102" s="153" t="s">
        <v>574</v>
      </c>
      <c r="F102" s="153" t="s">
        <v>299</v>
      </c>
      <c r="G102" s="230">
        <v>27.3</v>
      </c>
    </row>
    <row r="103" spans="1:7" ht="60.75" customHeight="1">
      <c r="A103" s="178"/>
      <c r="B103" s="76" t="s">
        <v>296</v>
      </c>
      <c r="C103" s="153" t="s">
        <v>186</v>
      </c>
      <c r="D103" s="153" t="s">
        <v>187</v>
      </c>
      <c r="E103" s="153" t="s">
        <v>346</v>
      </c>
      <c r="F103" s="153" t="s">
        <v>299</v>
      </c>
      <c r="G103" s="230">
        <v>332.602</v>
      </c>
    </row>
    <row r="104" spans="1:7" ht="28.5" customHeight="1">
      <c r="A104" s="178"/>
      <c r="B104" s="76" t="s">
        <v>297</v>
      </c>
      <c r="C104" s="153" t="s">
        <v>186</v>
      </c>
      <c r="D104" s="153" t="s">
        <v>187</v>
      </c>
      <c r="E104" s="153" t="s">
        <v>346</v>
      </c>
      <c r="F104" s="153" t="s">
        <v>300</v>
      </c>
      <c r="G104" s="230">
        <v>22.398</v>
      </c>
    </row>
    <row r="105" spans="1:7" ht="42.75" customHeight="1">
      <c r="A105" s="178"/>
      <c r="B105" s="179" t="s">
        <v>213</v>
      </c>
      <c r="C105" s="151" t="s">
        <v>186</v>
      </c>
      <c r="D105" s="151" t="s">
        <v>101</v>
      </c>
      <c r="E105" s="151"/>
      <c r="F105" s="151"/>
      <c r="G105" s="152">
        <f>SUM(G106)</f>
        <v>3832.958</v>
      </c>
    </row>
    <row r="106" spans="1:7" ht="18" customHeight="1">
      <c r="A106" s="178"/>
      <c r="B106" s="75" t="s">
        <v>112</v>
      </c>
      <c r="C106" s="153" t="s">
        <v>186</v>
      </c>
      <c r="D106" s="153" t="s">
        <v>101</v>
      </c>
      <c r="E106" s="153" t="s">
        <v>113</v>
      </c>
      <c r="F106" s="153"/>
      <c r="G106" s="154">
        <f>G107+G109+G111</f>
        <v>3832.958</v>
      </c>
    </row>
    <row r="107" spans="1:7" ht="33" customHeight="1">
      <c r="A107" s="178"/>
      <c r="B107" s="75" t="s">
        <v>615</v>
      </c>
      <c r="C107" s="153" t="s">
        <v>186</v>
      </c>
      <c r="D107" s="153" t="s">
        <v>101</v>
      </c>
      <c r="E107" s="153" t="s">
        <v>616</v>
      </c>
      <c r="F107" s="153"/>
      <c r="G107" s="154">
        <f>G108</f>
        <v>423.2</v>
      </c>
    </row>
    <row r="108" spans="1:7" ht="33" customHeight="1">
      <c r="A108" s="178"/>
      <c r="B108" s="76" t="s">
        <v>297</v>
      </c>
      <c r="C108" s="153" t="s">
        <v>186</v>
      </c>
      <c r="D108" s="153" t="s">
        <v>101</v>
      </c>
      <c r="E108" s="153" t="s">
        <v>616</v>
      </c>
      <c r="F108" s="153" t="s">
        <v>300</v>
      </c>
      <c r="G108" s="154">
        <v>423.2</v>
      </c>
    </row>
    <row r="109" spans="1:7" ht="48" customHeight="1">
      <c r="A109" s="178"/>
      <c r="B109" s="75" t="s">
        <v>617</v>
      </c>
      <c r="C109" s="153" t="s">
        <v>186</v>
      </c>
      <c r="D109" s="153" t="s">
        <v>101</v>
      </c>
      <c r="E109" s="153" t="s">
        <v>618</v>
      </c>
      <c r="F109" s="153"/>
      <c r="G109" s="154">
        <f>G110</f>
        <v>222.18</v>
      </c>
    </row>
    <row r="110" spans="1:7" ht="33" customHeight="1">
      <c r="A110" s="178"/>
      <c r="B110" s="76" t="s">
        <v>297</v>
      </c>
      <c r="C110" s="153" t="s">
        <v>186</v>
      </c>
      <c r="D110" s="153" t="s">
        <v>101</v>
      </c>
      <c r="E110" s="153" t="s">
        <v>618</v>
      </c>
      <c r="F110" s="153" t="s">
        <v>300</v>
      </c>
      <c r="G110" s="154">
        <v>222.18</v>
      </c>
    </row>
    <row r="111" spans="1:7" ht="42.75" customHeight="1">
      <c r="A111" s="178"/>
      <c r="B111" s="75" t="s">
        <v>619</v>
      </c>
      <c r="C111" s="153" t="s">
        <v>186</v>
      </c>
      <c r="D111" s="153" t="s">
        <v>101</v>
      </c>
      <c r="E111" s="153" t="s">
        <v>620</v>
      </c>
      <c r="F111" s="160"/>
      <c r="G111" s="154">
        <f>G112+G113</f>
        <v>3187.578</v>
      </c>
    </row>
    <row r="112" spans="1:7" ht="60" customHeight="1">
      <c r="A112" s="178"/>
      <c r="B112" s="76" t="s">
        <v>296</v>
      </c>
      <c r="C112" s="153" t="s">
        <v>186</v>
      </c>
      <c r="D112" s="153" t="s">
        <v>101</v>
      </c>
      <c r="E112" s="153" t="s">
        <v>620</v>
      </c>
      <c r="F112" s="153" t="s">
        <v>299</v>
      </c>
      <c r="G112" s="154">
        <v>2896.538</v>
      </c>
    </row>
    <row r="113" spans="1:7" ht="33" customHeight="1">
      <c r="A113" s="178"/>
      <c r="B113" s="76" t="s">
        <v>297</v>
      </c>
      <c r="C113" s="153" t="s">
        <v>186</v>
      </c>
      <c r="D113" s="153" t="s">
        <v>101</v>
      </c>
      <c r="E113" s="153" t="s">
        <v>620</v>
      </c>
      <c r="F113" s="153" t="s">
        <v>300</v>
      </c>
      <c r="G113" s="154">
        <v>291.04</v>
      </c>
    </row>
    <row r="114" spans="1:7" ht="33.75" customHeight="1">
      <c r="A114" s="178"/>
      <c r="B114" s="184" t="s">
        <v>464</v>
      </c>
      <c r="C114" s="151" t="s">
        <v>186</v>
      </c>
      <c r="D114" s="151" t="s">
        <v>506</v>
      </c>
      <c r="E114" s="151"/>
      <c r="F114" s="151"/>
      <c r="G114" s="152">
        <f>SUM(G115+G118)</f>
        <v>510</v>
      </c>
    </row>
    <row r="115" spans="1:7" ht="42" customHeight="1">
      <c r="A115" s="178"/>
      <c r="B115" s="75" t="s">
        <v>512</v>
      </c>
      <c r="C115" s="153" t="s">
        <v>186</v>
      </c>
      <c r="D115" s="153" t="s">
        <v>506</v>
      </c>
      <c r="E115" s="162" t="s">
        <v>513</v>
      </c>
      <c r="F115" s="153"/>
      <c r="G115" s="154">
        <f>SUM(G116)</f>
        <v>100</v>
      </c>
    </row>
    <row r="116" spans="1:7" ht="85.5" customHeight="1">
      <c r="A116" s="178"/>
      <c r="B116" s="75" t="s">
        <v>514</v>
      </c>
      <c r="C116" s="153" t="s">
        <v>186</v>
      </c>
      <c r="D116" s="153" t="s">
        <v>506</v>
      </c>
      <c r="E116" s="162" t="s">
        <v>515</v>
      </c>
      <c r="F116" s="153"/>
      <c r="G116" s="154">
        <f>SUM(G117)</f>
        <v>100</v>
      </c>
    </row>
    <row r="117" spans="1:7" ht="33.75" customHeight="1">
      <c r="A117" s="178"/>
      <c r="B117" s="76" t="s">
        <v>297</v>
      </c>
      <c r="C117" s="153" t="s">
        <v>186</v>
      </c>
      <c r="D117" s="153" t="s">
        <v>506</v>
      </c>
      <c r="E117" s="162" t="s">
        <v>515</v>
      </c>
      <c r="F117" s="153" t="s">
        <v>300</v>
      </c>
      <c r="G117" s="154">
        <v>100</v>
      </c>
    </row>
    <row r="118" spans="1:7" ht="42" customHeight="1">
      <c r="A118" s="178"/>
      <c r="B118" s="75" t="s">
        <v>503</v>
      </c>
      <c r="C118" s="153" t="s">
        <v>186</v>
      </c>
      <c r="D118" s="153" t="s">
        <v>506</v>
      </c>
      <c r="E118" s="162" t="s">
        <v>516</v>
      </c>
      <c r="F118" s="153"/>
      <c r="G118" s="154">
        <v>410</v>
      </c>
    </row>
    <row r="119" spans="1:7" ht="73.5" customHeight="1">
      <c r="A119" s="178"/>
      <c r="B119" s="75" t="s">
        <v>504</v>
      </c>
      <c r="C119" s="153" t="s">
        <v>186</v>
      </c>
      <c r="D119" s="153" t="s">
        <v>506</v>
      </c>
      <c r="E119" s="162" t="s">
        <v>517</v>
      </c>
      <c r="F119" s="153"/>
      <c r="G119" s="154">
        <v>410</v>
      </c>
    </row>
    <row r="120" spans="1:7" ht="30.75" customHeight="1">
      <c r="A120" s="178"/>
      <c r="B120" s="76" t="s">
        <v>297</v>
      </c>
      <c r="C120" s="153" t="s">
        <v>186</v>
      </c>
      <c r="D120" s="153" t="s">
        <v>506</v>
      </c>
      <c r="E120" s="162" t="s">
        <v>517</v>
      </c>
      <c r="F120" s="153" t="s">
        <v>300</v>
      </c>
      <c r="G120" s="154">
        <v>410</v>
      </c>
    </row>
    <row r="121" spans="1:7" ht="22.5" customHeight="1">
      <c r="A121" s="178" t="s">
        <v>167</v>
      </c>
      <c r="B121" s="283" t="s">
        <v>486</v>
      </c>
      <c r="C121" s="284" t="s">
        <v>187</v>
      </c>
      <c r="D121" s="153"/>
      <c r="E121" s="153"/>
      <c r="F121" s="153"/>
      <c r="G121" s="152">
        <f>G122</f>
        <v>4000</v>
      </c>
    </row>
    <row r="122" spans="1:7" ht="24" customHeight="1">
      <c r="A122" s="178"/>
      <c r="B122" s="179" t="s">
        <v>212</v>
      </c>
      <c r="C122" s="151" t="s">
        <v>187</v>
      </c>
      <c r="D122" s="151" t="s">
        <v>101</v>
      </c>
      <c r="E122" s="151"/>
      <c r="F122" s="151"/>
      <c r="G122" s="152">
        <f>G123</f>
        <v>4000</v>
      </c>
    </row>
    <row r="123" spans="1:7" ht="23.25" customHeight="1">
      <c r="A123" s="178"/>
      <c r="B123" s="75" t="s">
        <v>112</v>
      </c>
      <c r="C123" s="153" t="s">
        <v>187</v>
      </c>
      <c r="D123" s="153" t="s">
        <v>101</v>
      </c>
      <c r="E123" s="153" t="s">
        <v>113</v>
      </c>
      <c r="F123" s="153"/>
      <c r="G123" s="154">
        <f>G124</f>
        <v>4000</v>
      </c>
    </row>
    <row r="124" spans="1:7" ht="30.75" customHeight="1">
      <c r="A124" s="178"/>
      <c r="B124" s="75" t="s">
        <v>518</v>
      </c>
      <c r="C124" s="153" t="s">
        <v>187</v>
      </c>
      <c r="D124" s="153" t="s">
        <v>101</v>
      </c>
      <c r="E124" s="153" t="s">
        <v>519</v>
      </c>
      <c r="F124" s="153"/>
      <c r="G124" s="154">
        <f>G125</f>
        <v>4000</v>
      </c>
    </row>
    <row r="125" spans="1:7" ht="32.25" customHeight="1">
      <c r="A125" s="178"/>
      <c r="B125" s="76" t="s">
        <v>297</v>
      </c>
      <c r="C125" s="153" t="s">
        <v>187</v>
      </c>
      <c r="D125" s="153" t="s">
        <v>101</v>
      </c>
      <c r="E125" s="153" t="s">
        <v>519</v>
      </c>
      <c r="F125" s="153" t="s">
        <v>300</v>
      </c>
      <c r="G125" s="154">
        <v>4000</v>
      </c>
    </row>
    <row r="126" spans="1:7" ht="24" customHeight="1">
      <c r="A126" s="213" t="s">
        <v>169</v>
      </c>
      <c r="B126" s="188" t="s">
        <v>488</v>
      </c>
      <c r="C126" s="231" t="s">
        <v>487</v>
      </c>
      <c r="D126" s="153"/>
      <c r="E126" s="153"/>
      <c r="F126" s="153"/>
      <c r="G126" s="152">
        <f>G127+G136+G151</f>
        <v>69971.59700000001</v>
      </c>
    </row>
    <row r="127" spans="1:7" ht="19.5" customHeight="1">
      <c r="A127" s="178"/>
      <c r="B127" s="180" t="s">
        <v>108</v>
      </c>
      <c r="C127" s="151" t="s">
        <v>487</v>
      </c>
      <c r="D127" s="151" t="s">
        <v>184</v>
      </c>
      <c r="E127" s="151"/>
      <c r="F127" s="151"/>
      <c r="G127" s="152">
        <f>G129+G131+G133</f>
        <v>5732</v>
      </c>
    </row>
    <row r="128" spans="1:7" ht="20.25" customHeight="1">
      <c r="A128" s="178"/>
      <c r="B128" s="181" t="s">
        <v>112</v>
      </c>
      <c r="C128" s="153" t="s">
        <v>487</v>
      </c>
      <c r="D128" s="153" t="s">
        <v>184</v>
      </c>
      <c r="E128" s="153" t="s">
        <v>113</v>
      </c>
      <c r="F128" s="153"/>
      <c r="G128" s="154">
        <f>G129+G131</f>
        <v>4145</v>
      </c>
    </row>
    <row r="129" spans="1:7" ht="47.25" customHeight="1">
      <c r="A129" s="178"/>
      <c r="B129" s="75" t="s">
        <v>520</v>
      </c>
      <c r="C129" s="153" t="s">
        <v>487</v>
      </c>
      <c r="D129" s="153" t="s">
        <v>184</v>
      </c>
      <c r="E129" s="153" t="s">
        <v>521</v>
      </c>
      <c r="F129" s="153"/>
      <c r="G129" s="154">
        <f>G130</f>
        <v>1500</v>
      </c>
    </row>
    <row r="130" spans="1:7" ht="18.75" customHeight="1">
      <c r="A130" s="178"/>
      <c r="B130" s="76" t="s">
        <v>298</v>
      </c>
      <c r="C130" s="153" t="s">
        <v>487</v>
      </c>
      <c r="D130" s="153" t="s">
        <v>184</v>
      </c>
      <c r="E130" s="153" t="s">
        <v>521</v>
      </c>
      <c r="F130" s="153" t="s">
        <v>301</v>
      </c>
      <c r="G130" s="154">
        <v>1500</v>
      </c>
    </row>
    <row r="131" spans="1:7" ht="19.5" customHeight="1">
      <c r="A131" s="178"/>
      <c r="B131" s="186" t="s">
        <v>497</v>
      </c>
      <c r="C131" s="153" t="s">
        <v>487</v>
      </c>
      <c r="D131" s="153" t="s">
        <v>184</v>
      </c>
      <c r="E131" s="153" t="s">
        <v>523</v>
      </c>
      <c r="F131" s="160"/>
      <c r="G131" s="154">
        <v>2645</v>
      </c>
    </row>
    <row r="132" spans="1:7" ht="30" customHeight="1">
      <c r="A132" s="178"/>
      <c r="B132" s="76" t="s">
        <v>297</v>
      </c>
      <c r="C132" s="153" t="s">
        <v>487</v>
      </c>
      <c r="D132" s="153" t="s">
        <v>184</v>
      </c>
      <c r="E132" s="153" t="s">
        <v>523</v>
      </c>
      <c r="F132" s="153" t="s">
        <v>300</v>
      </c>
      <c r="G132" s="154">
        <v>2465</v>
      </c>
    </row>
    <row r="133" spans="1:7" ht="53.25" customHeight="1">
      <c r="A133" s="178"/>
      <c r="B133" s="223" t="s">
        <v>575</v>
      </c>
      <c r="C133" s="153" t="s">
        <v>487</v>
      </c>
      <c r="D133" s="153" t="s">
        <v>184</v>
      </c>
      <c r="E133" s="153" t="s">
        <v>576</v>
      </c>
      <c r="F133" s="153"/>
      <c r="G133" s="154">
        <f>G135</f>
        <v>1587</v>
      </c>
    </row>
    <row r="134" spans="1:7" ht="18.75" customHeight="1">
      <c r="A134" s="178"/>
      <c r="B134" s="76" t="s">
        <v>577</v>
      </c>
      <c r="C134" s="153" t="s">
        <v>487</v>
      </c>
      <c r="D134" s="153" t="s">
        <v>184</v>
      </c>
      <c r="E134" s="153" t="s">
        <v>578</v>
      </c>
      <c r="F134" s="153"/>
      <c r="G134" s="154">
        <f>G135</f>
        <v>1587</v>
      </c>
    </row>
    <row r="135" spans="1:7" ht="30" customHeight="1">
      <c r="A135" s="178"/>
      <c r="B135" s="76" t="s">
        <v>297</v>
      </c>
      <c r="C135" s="153" t="s">
        <v>487</v>
      </c>
      <c r="D135" s="153" t="s">
        <v>184</v>
      </c>
      <c r="E135" s="153" t="s">
        <v>578</v>
      </c>
      <c r="F135" s="153" t="s">
        <v>300</v>
      </c>
      <c r="G135" s="154">
        <v>1587</v>
      </c>
    </row>
    <row r="136" spans="1:7" ht="23.25" customHeight="1">
      <c r="A136" s="178"/>
      <c r="B136" s="180" t="s">
        <v>68</v>
      </c>
      <c r="C136" s="151" t="s">
        <v>487</v>
      </c>
      <c r="D136" s="151" t="s">
        <v>185</v>
      </c>
      <c r="E136" s="151"/>
      <c r="F136" s="151"/>
      <c r="G136" s="152">
        <f>G137+G142+G144</f>
        <v>58420.597</v>
      </c>
    </row>
    <row r="137" spans="1:7" ht="56.25" customHeight="1">
      <c r="A137" s="178"/>
      <c r="B137" s="76" t="s">
        <v>579</v>
      </c>
      <c r="C137" s="153" t="s">
        <v>487</v>
      </c>
      <c r="D137" s="153" t="s">
        <v>185</v>
      </c>
      <c r="E137" s="153" t="s">
        <v>151</v>
      </c>
      <c r="F137" s="153"/>
      <c r="G137" s="154">
        <v>53319.89</v>
      </c>
    </row>
    <row r="138" spans="1:7" ht="97.5" customHeight="1">
      <c r="A138" s="178"/>
      <c r="B138" s="76" t="s">
        <v>582</v>
      </c>
      <c r="C138" s="153" t="s">
        <v>487</v>
      </c>
      <c r="D138" s="153" t="s">
        <v>185</v>
      </c>
      <c r="E138" s="153" t="s">
        <v>149</v>
      </c>
      <c r="F138" s="153"/>
      <c r="G138" s="154">
        <f>G139</f>
        <v>42038.04</v>
      </c>
    </row>
    <row r="139" spans="1:7" ht="33.75" customHeight="1">
      <c r="A139" s="178"/>
      <c r="B139" s="76" t="s">
        <v>580</v>
      </c>
      <c r="C139" s="153" t="s">
        <v>487</v>
      </c>
      <c r="D139" s="153" t="s">
        <v>185</v>
      </c>
      <c r="E139" s="153" t="s">
        <v>149</v>
      </c>
      <c r="F139" s="153" t="s">
        <v>347</v>
      </c>
      <c r="G139" s="154">
        <v>42038.04</v>
      </c>
    </row>
    <row r="140" spans="1:7" ht="97.5" customHeight="1">
      <c r="A140" s="178"/>
      <c r="B140" s="76" t="s">
        <v>581</v>
      </c>
      <c r="C140" s="153" t="s">
        <v>487</v>
      </c>
      <c r="D140" s="153" t="s">
        <v>185</v>
      </c>
      <c r="E140" s="153" t="s">
        <v>147</v>
      </c>
      <c r="F140" s="153"/>
      <c r="G140" s="154">
        <v>11281.85</v>
      </c>
    </row>
    <row r="141" spans="1:7" ht="30" customHeight="1">
      <c r="A141" s="178"/>
      <c r="B141" s="76" t="s">
        <v>297</v>
      </c>
      <c r="C141" s="153" t="s">
        <v>487</v>
      </c>
      <c r="D141" s="153" t="s">
        <v>185</v>
      </c>
      <c r="E141" s="153" t="s">
        <v>147</v>
      </c>
      <c r="F141" s="153" t="s">
        <v>300</v>
      </c>
      <c r="G141" s="154">
        <v>11281.85</v>
      </c>
    </row>
    <row r="142" spans="1:7" ht="107.25" customHeight="1">
      <c r="A142" s="178"/>
      <c r="B142" s="199" t="s">
        <v>225</v>
      </c>
      <c r="C142" s="153" t="s">
        <v>487</v>
      </c>
      <c r="D142" s="153" t="s">
        <v>185</v>
      </c>
      <c r="E142" s="153" t="s">
        <v>150</v>
      </c>
      <c r="F142" s="151"/>
      <c r="G142" s="154">
        <f>G143</f>
        <v>919.01</v>
      </c>
    </row>
    <row r="143" spans="1:7" ht="21" customHeight="1">
      <c r="A143" s="178"/>
      <c r="B143" s="76" t="s">
        <v>298</v>
      </c>
      <c r="C143" s="153" t="s">
        <v>487</v>
      </c>
      <c r="D143" s="153" t="s">
        <v>185</v>
      </c>
      <c r="E143" s="153" t="s">
        <v>148</v>
      </c>
      <c r="F143" s="153" t="s">
        <v>301</v>
      </c>
      <c r="G143" s="154">
        <v>919.01</v>
      </c>
    </row>
    <row r="144" spans="1:7" ht="21" customHeight="1">
      <c r="A144" s="178"/>
      <c r="B144" s="75" t="s">
        <v>112</v>
      </c>
      <c r="C144" s="153" t="s">
        <v>487</v>
      </c>
      <c r="D144" s="153" t="s">
        <v>185</v>
      </c>
      <c r="E144" s="153" t="s">
        <v>556</v>
      </c>
      <c r="F144" s="153"/>
      <c r="G144" s="154">
        <f>G145+G147+G149</f>
        <v>4181.697</v>
      </c>
    </row>
    <row r="145" spans="1:7" ht="30" customHeight="1">
      <c r="A145" s="178"/>
      <c r="B145" s="75" t="s">
        <v>622</v>
      </c>
      <c r="C145" s="153" t="s">
        <v>487</v>
      </c>
      <c r="D145" s="153" t="s">
        <v>185</v>
      </c>
      <c r="E145" s="153" t="s">
        <v>525</v>
      </c>
      <c r="F145" s="153"/>
      <c r="G145" s="154">
        <f>G146</f>
        <v>2351.506</v>
      </c>
    </row>
    <row r="146" spans="1:7" ht="31.5" customHeight="1">
      <c r="A146" s="178"/>
      <c r="B146" s="76" t="s">
        <v>297</v>
      </c>
      <c r="C146" s="153" t="s">
        <v>487</v>
      </c>
      <c r="D146" s="153" t="s">
        <v>185</v>
      </c>
      <c r="E146" s="153" t="s">
        <v>525</v>
      </c>
      <c r="F146" s="153" t="s">
        <v>300</v>
      </c>
      <c r="G146" s="154">
        <v>2351.506</v>
      </c>
    </row>
    <row r="147" spans="1:7" ht="84" customHeight="1">
      <c r="A147" s="178"/>
      <c r="B147" s="199" t="s">
        <v>226</v>
      </c>
      <c r="C147" s="153" t="s">
        <v>487</v>
      </c>
      <c r="D147" s="153" t="s">
        <v>185</v>
      </c>
      <c r="E147" s="153" t="s">
        <v>525</v>
      </c>
      <c r="F147" s="151"/>
      <c r="G147" s="154">
        <v>989.43</v>
      </c>
    </row>
    <row r="148" spans="1:7" ht="29.25" customHeight="1">
      <c r="A148" s="178"/>
      <c r="B148" s="76" t="s">
        <v>297</v>
      </c>
      <c r="C148" s="153" t="s">
        <v>487</v>
      </c>
      <c r="D148" s="153" t="s">
        <v>185</v>
      </c>
      <c r="E148" s="153" t="s">
        <v>525</v>
      </c>
      <c r="F148" s="153" t="s">
        <v>300</v>
      </c>
      <c r="G148" s="154">
        <v>989.43</v>
      </c>
    </row>
    <row r="149" spans="1:7" ht="108.75" customHeight="1">
      <c r="A149" s="178"/>
      <c r="B149" s="199" t="s">
        <v>227</v>
      </c>
      <c r="C149" s="153" t="s">
        <v>487</v>
      </c>
      <c r="D149" s="153" t="s">
        <v>185</v>
      </c>
      <c r="E149" s="153" t="s">
        <v>525</v>
      </c>
      <c r="F149" s="151"/>
      <c r="G149" s="154">
        <f>G150</f>
        <v>840.761</v>
      </c>
    </row>
    <row r="150" spans="1:7" ht="31.5" customHeight="1">
      <c r="A150" s="178"/>
      <c r="B150" s="76" t="s">
        <v>297</v>
      </c>
      <c r="C150" s="153" t="s">
        <v>487</v>
      </c>
      <c r="D150" s="153" t="s">
        <v>185</v>
      </c>
      <c r="E150" s="153" t="s">
        <v>525</v>
      </c>
      <c r="F150" s="153" t="s">
        <v>300</v>
      </c>
      <c r="G150" s="154">
        <v>840.761</v>
      </c>
    </row>
    <row r="151" spans="1:7" ht="19.5" customHeight="1">
      <c r="A151" s="189"/>
      <c r="B151" s="179" t="s">
        <v>70</v>
      </c>
      <c r="C151" s="151" t="s">
        <v>487</v>
      </c>
      <c r="D151" s="151" t="s">
        <v>186</v>
      </c>
      <c r="E151" s="151"/>
      <c r="F151" s="151"/>
      <c r="G151" s="152">
        <f>G152</f>
        <v>5819</v>
      </c>
    </row>
    <row r="152" spans="1:7" ht="24" customHeight="1">
      <c r="A152" s="189"/>
      <c r="B152" s="181" t="s">
        <v>112</v>
      </c>
      <c r="C152" s="153" t="s">
        <v>487</v>
      </c>
      <c r="D152" s="153" t="s">
        <v>186</v>
      </c>
      <c r="E152" s="153" t="s">
        <v>556</v>
      </c>
      <c r="F152" s="153"/>
      <c r="G152" s="154">
        <f>G153+G155</f>
        <v>5819</v>
      </c>
    </row>
    <row r="153" spans="1:7" ht="21" customHeight="1">
      <c r="A153" s="178"/>
      <c r="B153" s="190" t="s">
        <v>526</v>
      </c>
      <c r="C153" s="153" t="s">
        <v>487</v>
      </c>
      <c r="D153" s="153" t="s">
        <v>186</v>
      </c>
      <c r="E153" s="153" t="s">
        <v>527</v>
      </c>
      <c r="F153" s="153"/>
      <c r="G153" s="154">
        <f>G154</f>
        <v>1587</v>
      </c>
    </row>
    <row r="154" spans="1:7" ht="29.25" customHeight="1">
      <c r="A154" s="178"/>
      <c r="B154" s="76" t="s">
        <v>297</v>
      </c>
      <c r="C154" s="153" t="s">
        <v>487</v>
      </c>
      <c r="D154" s="153" t="s">
        <v>186</v>
      </c>
      <c r="E154" s="153" t="s">
        <v>527</v>
      </c>
      <c r="F154" s="153" t="s">
        <v>300</v>
      </c>
      <c r="G154" s="154">
        <v>1587</v>
      </c>
    </row>
    <row r="155" spans="1:7" ht="24" customHeight="1">
      <c r="A155" s="178"/>
      <c r="B155" s="186" t="s">
        <v>583</v>
      </c>
      <c r="C155" s="153" t="s">
        <v>487</v>
      </c>
      <c r="D155" s="153" t="s">
        <v>186</v>
      </c>
      <c r="E155" s="153" t="s">
        <v>529</v>
      </c>
      <c r="F155" s="153"/>
      <c r="G155" s="154">
        <f>G156</f>
        <v>4232</v>
      </c>
    </row>
    <row r="156" spans="1:7" ht="30.75" customHeight="1">
      <c r="A156" s="178"/>
      <c r="B156" s="76" t="s">
        <v>297</v>
      </c>
      <c r="C156" s="153" t="s">
        <v>487</v>
      </c>
      <c r="D156" s="153" t="s">
        <v>186</v>
      </c>
      <c r="E156" s="153" t="s">
        <v>529</v>
      </c>
      <c r="F156" s="153" t="s">
        <v>300</v>
      </c>
      <c r="G156" s="154">
        <v>4232</v>
      </c>
    </row>
    <row r="157" spans="1:7" ht="20.25" customHeight="1">
      <c r="A157" s="178" t="s">
        <v>171</v>
      </c>
      <c r="B157" s="228" t="s">
        <v>489</v>
      </c>
      <c r="C157" s="229" t="s">
        <v>98</v>
      </c>
      <c r="D157" s="153"/>
      <c r="E157" s="153"/>
      <c r="F157" s="153"/>
      <c r="G157" s="152">
        <v>222832.7231</v>
      </c>
    </row>
    <row r="158" spans="1:7" ht="20.25" customHeight="1">
      <c r="A158" s="178"/>
      <c r="B158" s="179" t="s">
        <v>179</v>
      </c>
      <c r="C158" s="151" t="s">
        <v>98</v>
      </c>
      <c r="D158" s="151" t="s">
        <v>184</v>
      </c>
      <c r="E158" s="151"/>
      <c r="F158" s="151"/>
      <c r="G158" s="152">
        <f>G161+G165+G167+G170</f>
        <v>92854.2229</v>
      </c>
    </row>
    <row r="159" spans="1:7" ht="32.25" customHeight="1">
      <c r="A159" s="178"/>
      <c r="B159" s="181" t="s">
        <v>115</v>
      </c>
      <c r="C159" s="153" t="s">
        <v>98</v>
      </c>
      <c r="D159" s="153" t="s">
        <v>184</v>
      </c>
      <c r="E159" s="153" t="s">
        <v>116</v>
      </c>
      <c r="F159" s="153"/>
      <c r="G159" s="154">
        <f>G160</f>
        <v>89823.7299</v>
      </c>
    </row>
    <row r="160" spans="1:7" ht="47.25" customHeight="1">
      <c r="A160" s="178"/>
      <c r="B160" s="181" t="s">
        <v>117</v>
      </c>
      <c r="C160" s="153" t="s">
        <v>98</v>
      </c>
      <c r="D160" s="153" t="s">
        <v>184</v>
      </c>
      <c r="E160" s="153" t="s">
        <v>119</v>
      </c>
      <c r="F160" s="153"/>
      <c r="G160" s="154">
        <f>G161+G167</f>
        <v>89823.7299</v>
      </c>
    </row>
    <row r="161" spans="1:7" ht="86.25" customHeight="1">
      <c r="A161" s="178"/>
      <c r="B161" s="75" t="s">
        <v>458</v>
      </c>
      <c r="C161" s="153" t="s">
        <v>98</v>
      </c>
      <c r="D161" s="153" t="s">
        <v>184</v>
      </c>
      <c r="E161" s="153" t="s">
        <v>459</v>
      </c>
      <c r="F161" s="153"/>
      <c r="G161" s="154">
        <f>G162+G163+G164</f>
        <v>62665.729900000006</v>
      </c>
    </row>
    <row r="162" spans="1:7" ht="55.5" customHeight="1">
      <c r="A162" s="178"/>
      <c r="B162" s="76" t="s">
        <v>296</v>
      </c>
      <c r="C162" s="153" t="s">
        <v>98</v>
      </c>
      <c r="D162" s="153" t="s">
        <v>184</v>
      </c>
      <c r="E162" s="153" t="s">
        <v>459</v>
      </c>
      <c r="F162" s="153" t="s">
        <v>299</v>
      </c>
      <c r="G162" s="154">
        <v>34783.646</v>
      </c>
    </row>
    <row r="163" spans="1:7" ht="30" customHeight="1">
      <c r="A163" s="178"/>
      <c r="B163" s="76" t="s">
        <v>297</v>
      </c>
      <c r="C163" s="153" t="s">
        <v>98</v>
      </c>
      <c r="D163" s="153" t="s">
        <v>184</v>
      </c>
      <c r="E163" s="153" t="s">
        <v>459</v>
      </c>
      <c r="F163" s="153" t="s">
        <v>300</v>
      </c>
      <c r="G163" s="154">
        <v>27010.9059</v>
      </c>
    </row>
    <row r="164" spans="1:7" ht="20.25" customHeight="1">
      <c r="A164" s="178"/>
      <c r="B164" s="76" t="s">
        <v>298</v>
      </c>
      <c r="C164" s="153" t="s">
        <v>98</v>
      </c>
      <c r="D164" s="153" t="s">
        <v>184</v>
      </c>
      <c r="E164" s="153" t="s">
        <v>459</v>
      </c>
      <c r="F164" s="153" t="s">
        <v>301</v>
      </c>
      <c r="G164" s="154">
        <v>871.178</v>
      </c>
    </row>
    <row r="165" spans="1:7" ht="49.5" customHeight="1">
      <c r="A165" s="178"/>
      <c r="B165" s="199" t="s">
        <v>228</v>
      </c>
      <c r="C165" s="153" t="s">
        <v>98</v>
      </c>
      <c r="D165" s="153" t="s">
        <v>184</v>
      </c>
      <c r="E165" s="153" t="s">
        <v>586</v>
      </c>
      <c r="F165" s="153"/>
      <c r="G165" s="154">
        <v>2051.634</v>
      </c>
    </row>
    <row r="166" spans="1:7" ht="30" customHeight="1">
      <c r="A166" s="178"/>
      <c r="B166" s="76" t="s">
        <v>297</v>
      </c>
      <c r="C166" s="153" t="s">
        <v>98</v>
      </c>
      <c r="D166" s="153" t="s">
        <v>184</v>
      </c>
      <c r="E166" s="153" t="s">
        <v>586</v>
      </c>
      <c r="F166" s="153" t="s">
        <v>300</v>
      </c>
      <c r="G166" s="154">
        <v>2051.634</v>
      </c>
    </row>
    <row r="167" spans="1:7" ht="108" customHeight="1">
      <c r="A167" s="178"/>
      <c r="B167" s="199" t="s">
        <v>229</v>
      </c>
      <c r="C167" s="153" t="s">
        <v>98</v>
      </c>
      <c r="D167" s="153" t="s">
        <v>184</v>
      </c>
      <c r="E167" s="153" t="s">
        <v>230</v>
      </c>
      <c r="F167" s="153"/>
      <c r="G167" s="154">
        <f>G168+G169</f>
        <v>27158</v>
      </c>
    </row>
    <row r="168" spans="1:7" ht="55.5" customHeight="1">
      <c r="A168" s="178"/>
      <c r="B168" s="76" t="s">
        <v>296</v>
      </c>
      <c r="C168" s="153" t="s">
        <v>98</v>
      </c>
      <c r="D168" s="153" t="s">
        <v>184</v>
      </c>
      <c r="E168" s="153" t="s">
        <v>230</v>
      </c>
      <c r="F168" s="153" t="s">
        <v>299</v>
      </c>
      <c r="G168" s="154">
        <v>26098.46251</v>
      </c>
    </row>
    <row r="169" spans="1:7" ht="30" customHeight="1">
      <c r="A169" s="178"/>
      <c r="B169" s="76" t="s">
        <v>297</v>
      </c>
      <c r="C169" s="153" t="s">
        <v>98</v>
      </c>
      <c r="D169" s="153" t="s">
        <v>184</v>
      </c>
      <c r="E169" s="153" t="s">
        <v>230</v>
      </c>
      <c r="F169" s="153" t="s">
        <v>300</v>
      </c>
      <c r="G169" s="154">
        <v>1059.53749</v>
      </c>
    </row>
    <row r="170" spans="1:7" ht="81.75" customHeight="1">
      <c r="A170" s="178"/>
      <c r="B170" s="199" t="s">
        <v>584</v>
      </c>
      <c r="C170" s="153" t="s">
        <v>98</v>
      </c>
      <c r="D170" s="153" t="s">
        <v>184</v>
      </c>
      <c r="E170" s="153" t="s">
        <v>585</v>
      </c>
      <c r="F170" s="153"/>
      <c r="G170" s="154">
        <f>G171</f>
        <v>978.859</v>
      </c>
    </row>
    <row r="171" spans="1:7" ht="30" customHeight="1">
      <c r="A171" s="178"/>
      <c r="B171" s="76" t="s">
        <v>297</v>
      </c>
      <c r="C171" s="153" t="s">
        <v>98</v>
      </c>
      <c r="D171" s="153" t="s">
        <v>184</v>
      </c>
      <c r="E171" s="153" t="s">
        <v>585</v>
      </c>
      <c r="F171" s="153" t="s">
        <v>300</v>
      </c>
      <c r="G171" s="154">
        <v>978.859</v>
      </c>
    </row>
    <row r="172" spans="1:7" ht="19.5" customHeight="1">
      <c r="A172" s="178"/>
      <c r="B172" s="180" t="s">
        <v>175</v>
      </c>
      <c r="C172" s="151" t="s">
        <v>98</v>
      </c>
      <c r="D172" s="151" t="s">
        <v>185</v>
      </c>
      <c r="E172" s="151"/>
      <c r="F172" s="151"/>
      <c r="G172" s="152">
        <f>G173</f>
        <v>128310.26000000001</v>
      </c>
    </row>
    <row r="173" spans="1:7" ht="36.75" customHeight="1">
      <c r="A173" s="178"/>
      <c r="B173" s="181" t="s">
        <v>460</v>
      </c>
      <c r="C173" s="153" t="s">
        <v>98</v>
      </c>
      <c r="D173" s="153" t="s">
        <v>185</v>
      </c>
      <c r="E173" s="153" t="s">
        <v>116</v>
      </c>
      <c r="F173" s="153"/>
      <c r="G173" s="154">
        <f>G174</f>
        <v>128310.26000000001</v>
      </c>
    </row>
    <row r="174" spans="1:7" ht="44.25" customHeight="1">
      <c r="A174" s="178"/>
      <c r="B174" s="181" t="s">
        <v>420</v>
      </c>
      <c r="C174" s="153" t="s">
        <v>98</v>
      </c>
      <c r="D174" s="153" t="s">
        <v>185</v>
      </c>
      <c r="E174" s="153" t="s">
        <v>422</v>
      </c>
      <c r="F174" s="153"/>
      <c r="G174" s="154">
        <f>G175+G179+G181+G184+G187</f>
        <v>128310.26000000001</v>
      </c>
    </row>
    <row r="175" spans="1:7" ht="82.5" customHeight="1">
      <c r="A175" s="178"/>
      <c r="B175" s="75" t="s">
        <v>423</v>
      </c>
      <c r="C175" s="153" t="s">
        <v>98</v>
      </c>
      <c r="D175" s="153" t="s">
        <v>185</v>
      </c>
      <c r="E175" s="153" t="s">
        <v>424</v>
      </c>
      <c r="F175" s="153"/>
      <c r="G175" s="154">
        <f>G176+G177+G178</f>
        <v>25325.861</v>
      </c>
    </row>
    <row r="176" spans="1:7" ht="55.5" customHeight="1">
      <c r="A176" s="178"/>
      <c r="B176" s="76" t="s">
        <v>296</v>
      </c>
      <c r="C176" s="153" t="s">
        <v>98</v>
      </c>
      <c r="D176" s="153" t="s">
        <v>185</v>
      </c>
      <c r="E176" s="153" t="s">
        <v>424</v>
      </c>
      <c r="F176" s="153" t="s">
        <v>299</v>
      </c>
      <c r="G176" s="154">
        <v>2800</v>
      </c>
    </row>
    <row r="177" spans="1:7" ht="28.5" customHeight="1">
      <c r="A177" s="178"/>
      <c r="B177" s="76" t="s">
        <v>297</v>
      </c>
      <c r="C177" s="153" t="s">
        <v>98</v>
      </c>
      <c r="D177" s="153" t="s">
        <v>185</v>
      </c>
      <c r="E177" s="153" t="s">
        <v>424</v>
      </c>
      <c r="F177" s="153" t="s">
        <v>300</v>
      </c>
      <c r="G177" s="154">
        <v>21259.425</v>
      </c>
    </row>
    <row r="178" spans="1:7" ht="20.25" customHeight="1">
      <c r="A178" s="178"/>
      <c r="B178" s="76" t="s">
        <v>298</v>
      </c>
      <c r="C178" s="153" t="s">
        <v>98</v>
      </c>
      <c r="D178" s="153" t="s">
        <v>185</v>
      </c>
      <c r="E178" s="153" t="s">
        <v>424</v>
      </c>
      <c r="F178" s="153" t="s">
        <v>301</v>
      </c>
      <c r="G178" s="154">
        <v>1266.436</v>
      </c>
    </row>
    <row r="179" spans="1:7" ht="39.75" customHeight="1">
      <c r="A179" s="178"/>
      <c r="B179" s="232" t="s">
        <v>263</v>
      </c>
      <c r="C179" s="153" t="s">
        <v>98</v>
      </c>
      <c r="D179" s="153" t="s">
        <v>185</v>
      </c>
      <c r="E179" s="153" t="s">
        <v>587</v>
      </c>
      <c r="F179" s="153"/>
      <c r="G179" s="154">
        <f>G180</f>
        <v>190.399</v>
      </c>
    </row>
    <row r="180" spans="1:7" ht="28.5" customHeight="1">
      <c r="A180" s="178"/>
      <c r="B180" s="76" t="s">
        <v>297</v>
      </c>
      <c r="C180" s="153" t="s">
        <v>98</v>
      </c>
      <c r="D180" s="153" t="s">
        <v>185</v>
      </c>
      <c r="E180" s="153" t="s">
        <v>587</v>
      </c>
      <c r="F180" s="153" t="s">
        <v>300</v>
      </c>
      <c r="G180" s="154">
        <v>190.399</v>
      </c>
    </row>
    <row r="181" spans="1:7" ht="114.75" customHeight="1">
      <c r="A181" s="178"/>
      <c r="B181" s="232" t="s">
        <v>234</v>
      </c>
      <c r="C181" s="153" t="s">
        <v>98</v>
      </c>
      <c r="D181" s="153" t="s">
        <v>185</v>
      </c>
      <c r="E181" s="153" t="s">
        <v>235</v>
      </c>
      <c r="F181" s="153"/>
      <c r="G181" s="154">
        <f>G182+G183</f>
        <v>93511</v>
      </c>
    </row>
    <row r="182" spans="1:7" ht="60" customHeight="1">
      <c r="A182" s="178"/>
      <c r="B182" s="76" t="s">
        <v>296</v>
      </c>
      <c r="C182" s="153" t="s">
        <v>98</v>
      </c>
      <c r="D182" s="153" t="s">
        <v>185</v>
      </c>
      <c r="E182" s="153" t="s">
        <v>235</v>
      </c>
      <c r="F182" s="153" t="s">
        <v>299</v>
      </c>
      <c r="G182" s="154">
        <v>90900.52846</v>
      </c>
    </row>
    <row r="183" spans="1:7" ht="28.5" customHeight="1">
      <c r="A183" s="178"/>
      <c r="B183" s="76" t="s">
        <v>297</v>
      </c>
      <c r="C183" s="153" t="s">
        <v>98</v>
      </c>
      <c r="D183" s="153" t="s">
        <v>185</v>
      </c>
      <c r="E183" s="153" t="s">
        <v>235</v>
      </c>
      <c r="F183" s="153" t="s">
        <v>300</v>
      </c>
      <c r="G183" s="154">
        <v>2610.47154</v>
      </c>
    </row>
    <row r="184" spans="1:7" ht="91.5" customHeight="1">
      <c r="A184" s="189"/>
      <c r="B184" s="232" t="s">
        <v>236</v>
      </c>
      <c r="C184" s="153" t="s">
        <v>98</v>
      </c>
      <c r="D184" s="153" t="s">
        <v>185</v>
      </c>
      <c r="E184" s="153" t="s">
        <v>237</v>
      </c>
      <c r="F184" s="160"/>
      <c r="G184" s="154">
        <f>G185+G186</f>
        <v>8464</v>
      </c>
    </row>
    <row r="185" spans="1:7" ht="35.25" customHeight="1">
      <c r="A185" s="189"/>
      <c r="B185" s="76" t="s">
        <v>297</v>
      </c>
      <c r="C185" s="153" t="s">
        <v>98</v>
      </c>
      <c r="D185" s="153" t="s">
        <v>185</v>
      </c>
      <c r="E185" s="153" t="s">
        <v>237</v>
      </c>
      <c r="F185" s="153" t="s">
        <v>300</v>
      </c>
      <c r="G185" s="154">
        <v>7744</v>
      </c>
    </row>
    <row r="186" spans="1:7" ht="19.5" customHeight="1">
      <c r="A186" s="189"/>
      <c r="B186" s="76" t="s">
        <v>217</v>
      </c>
      <c r="C186" s="153" t="s">
        <v>98</v>
      </c>
      <c r="D186" s="153" t="s">
        <v>185</v>
      </c>
      <c r="E186" s="153" t="s">
        <v>237</v>
      </c>
      <c r="F186" s="153" t="s">
        <v>218</v>
      </c>
      <c r="G186" s="154">
        <v>720</v>
      </c>
    </row>
    <row r="187" spans="1:7" ht="89.25">
      <c r="A187" s="189"/>
      <c r="B187" s="75" t="s">
        <v>238</v>
      </c>
      <c r="C187" s="153" t="s">
        <v>98</v>
      </c>
      <c r="D187" s="153" t="s">
        <v>185</v>
      </c>
      <c r="E187" s="153" t="s">
        <v>239</v>
      </c>
      <c r="F187" s="153"/>
      <c r="G187" s="154">
        <f>G188</f>
        <v>819</v>
      </c>
    </row>
    <row r="188" spans="1:7" ht="51">
      <c r="A188" s="189"/>
      <c r="B188" s="76" t="s">
        <v>296</v>
      </c>
      <c r="C188" s="153" t="s">
        <v>98</v>
      </c>
      <c r="D188" s="153" t="s">
        <v>185</v>
      </c>
      <c r="E188" s="153" t="s">
        <v>239</v>
      </c>
      <c r="F188" s="153" t="s">
        <v>299</v>
      </c>
      <c r="G188" s="154">
        <v>819</v>
      </c>
    </row>
    <row r="189" spans="1:7" ht="13.5">
      <c r="A189" s="189"/>
      <c r="B189" s="184" t="s">
        <v>360</v>
      </c>
      <c r="C189" s="151" t="s">
        <v>98</v>
      </c>
      <c r="D189" s="151" t="s">
        <v>98</v>
      </c>
      <c r="E189" s="160"/>
      <c r="F189" s="160"/>
      <c r="G189" s="152">
        <f>SUM(G190)</f>
        <v>700</v>
      </c>
    </row>
    <row r="190" spans="1:7" ht="25.5">
      <c r="A190" s="189"/>
      <c r="B190" s="76" t="s">
        <v>425</v>
      </c>
      <c r="C190" s="153" t="s">
        <v>98</v>
      </c>
      <c r="D190" s="153" t="s">
        <v>98</v>
      </c>
      <c r="E190" s="153" t="s">
        <v>116</v>
      </c>
      <c r="F190" s="151"/>
      <c r="G190" s="154">
        <f>G191</f>
        <v>700</v>
      </c>
    </row>
    <row r="191" spans="1:7" ht="51">
      <c r="A191" s="189"/>
      <c r="B191" s="76" t="s">
        <v>426</v>
      </c>
      <c r="C191" s="153" t="s">
        <v>98</v>
      </c>
      <c r="D191" s="153" t="s">
        <v>98</v>
      </c>
      <c r="E191" s="153" t="s">
        <v>441</v>
      </c>
      <c r="F191" s="153"/>
      <c r="G191" s="154">
        <f>G192</f>
        <v>700</v>
      </c>
    </row>
    <row r="192" spans="1:7" ht="80.25" customHeight="1">
      <c r="A192" s="189"/>
      <c r="B192" s="76" t="s">
        <v>438</v>
      </c>
      <c r="C192" s="153" t="s">
        <v>98</v>
      </c>
      <c r="D192" s="153" t="s">
        <v>98</v>
      </c>
      <c r="E192" s="153" t="s">
        <v>84</v>
      </c>
      <c r="F192" s="153"/>
      <c r="G192" s="154">
        <f>SUM(G193)</f>
        <v>700</v>
      </c>
    </row>
    <row r="193" spans="1:7" ht="25.5">
      <c r="A193" s="189"/>
      <c r="B193" s="76" t="s">
        <v>297</v>
      </c>
      <c r="C193" s="153" t="s">
        <v>98</v>
      </c>
      <c r="D193" s="153" t="s">
        <v>98</v>
      </c>
      <c r="E193" s="153" t="s">
        <v>84</v>
      </c>
      <c r="F193" s="153" t="s">
        <v>300</v>
      </c>
      <c r="G193" s="154">
        <v>700</v>
      </c>
    </row>
    <row r="194" spans="1:7" ht="12.75">
      <c r="A194" s="178"/>
      <c r="B194" s="184" t="s">
        <v>72</v>
      </c>
      <c r="C194" s="151" t="s">
        <v>98</v>
      </c>
      <c r="D194" s="151" t="s">
        <v>101</v>
      </c>
      <c r="E194" s="151"/>
      <c r="F194" s="151"/>
      <c r="G194" s="152">
        <f>SUM(G195)</f>
        <v>968.2402</v>
      </c>
    </row>
    <row r="195" spans="1:7" ht="25.5">
      <c r="A195" s="178"/>
      <c r="B195" s="76" t="s">
        <v>115</v>
      </c>
      <c r="C195" s="153" t="s">
        <v>98</v>
      </c>
      <c r="D195" s="153" t="s">
        <v>101</v>
      </c>
      <c r="E195" s="153" t="s">
        <v>116</v>
      </c>
      <c r="F195" s="153"/>
      <c r="G195" s="154">
        <f>G196+G201</f>
        <v>968.2402</v>
      </c>
    </row>
    <row r="196" spans="1:7" ht="38.25">
      <c r="A196" s="178"/>
      <c r="B196" s="76" t="s">
        <v>420</v>
      </c>
      <c r="C196" s="153" t="s">
        <v>98</v>
      </c>
      <c r="D196" s="153" t="s">
        <v>101</v>
      </c>
      <c r="E196" s="153" t="s">
        <v>422</v>
      </c>
      <c r="F196" s="153"/>
      <c r="G196" s="154">
        <f>G197+G200</f>
        <v>870.2402</v>
      </c>
    </row>
    <row r="197" spans="1:7" ht="76.5">
      <c r="A197" s="178"/>
      <c r="B197" s="76" t="s">
        <v>530</v>
      </c>
      <c r="C197" s="153" t="s">
        <v>98</v>
      </c>
      <c r="D197" s="153" t="s">
        <v>101</v>
      </c>
      <c r="E197" s="153" t="s">
        <v>531</v>
      </c>
      <c r="F197" s="153"/>
      <c r="G197" s="154">
        <f>G198</f>
        <v>839.4552</v>
      </c>
    </row>
    <row r="198" spans="1:7" ht="25.5">
      <c r="A198" s="178"/>
      <c r="B198" s="76" t="s">
        <v>297</v>
      </c>
      <c r="C198" s="153" t="s">
        <v>98</v>
      </c>
      <c r="D198" s="153" t="s">
        <v>101</v>
      </c>
      <c r="E198" s="153" t="s">
        <v>531</v>
      </c>
      <c r="F198" s="153" t="s">
        <v>300</v>
      </c>
      <c r="G198" s="154">
        <v>839.4552</v>
      </c>
    </row>
    <row r="199" spans="1:7" ht="43.5" customHeight="1">
      <c r="A199" s="178"/>
      <c r="B199" s="76" t="s">
        <v>608</v>
      </c>
      <c r="C199" s="153" t="s">
        <v>98</v>
      </c>
      <c r="D199" s="153" t="s">
        <v>101</v>
      </c>
      <c r="E199" s="153" t="s">
        <v>587</v>
      </c>
      <c r="F199" s="153"/>
      <c r="G199" s="154">
        <f>G200</f>
        <v>30.785</v>
      </c>
    </row>
    <row r="200" spans="1:7" ht="25.5">
      <c r="A200" s="178"/>
      <c r="B200" s="76" t="s">
        <v>297</v>
      </c>
      <c r="C200" s="153" t="s">
        <v>98</v>
      </c>
      <c r="D200" s="153" t="s">
        <v>101</v>
      </c>
      <c r="E200" s="153" t="s">
        <v>587</v>
      </c>
      <c r="F200" s="153" t="s">
        <v>300</v>
      </c>
      <c r="G200" s="154">
        <v>30.785</v>
      </c>
    </row>
    <row r="201" spans="1:7" ht="83.25" customHeight="1">
      <c r="A201" s="178"/>
      <c r="B201" s="76" t="s">
        <v>83</v>
      </c>
      <c r="C201" s="153" t="s">
        <v>98</v>
      </c>
      <c r="D201" s="153" t="s">
        <v>101</v>
      </c>
      <c r="E201" s="153" t="s">
        <v>427</v>
      </c>
      <c r="F201" s="153"/>
      <c r="G201" s="154">
        <v>98</v>
      </c>
    </row>
    <row r="202" spans="1:7" ht="83.25" customHeight="1">
      <c r="A202" s="178"/>
      <c r="B202" s="76" t="s">
        <v>83</v>
      </c>
      <c r="C202" s="153" t="s">
        <v>98</v>
      </c>
      <c r="D202" s="153" t="s">
        <v>101</v>
      </c>
      <c r="E202" s="153" t="s">
        <v>439</v>
      </c>
      <c r="F202" s="153"/>
      <c r="G202" s="154">
        <v>98</v>
      </c>
    </row>
    <row r="203" spans="1:7" ht="25.5">
      <c r="A203" s="178"/>
      <c r="B203" s="76" t="s">
        <v>297</v>
      </c>
      <c r="C203" s="153" t="s">
        <v>98</v>
      </c>
      <c r="D203" s="153" t="s">
        <v>101</v>
      </c>
      <c r="E203" s="153" t="s">
        <v>439</v>
      </c>
      <c r="F203" s="153" t="s">
        <v>300</v>
      </c>
      <c r="G203" s="154">
        <v>98</v>
      </c>
    </row>
    <row r="204" spans="1:7" ht="14.25">
      <c r="A204" s="178" t="s">
        <v>174</v>
      </c>
      <c r="B204" s="55" t="s">
        <v>305</v>
      </c>
      <c r="C204" s="151" t="s">
        <v>490</v>
      </c>
      <c r="D204" s="153"/>
      <c r="E204" s="153"/>
      <c r="F204" s="153"/>
      <c r="G204" s="152">
        <f>G205+G211</f>
        <v>11224.505</v>
      </c>
    </row>
    <row r="205" spans="1:7" ht="12.75">
      <c r="A205" s="178"/>
      <c r="B205" s="179" t="s">
        <v>74</v>
      </c>
      <c r="C205" s="151" t="s">
        <v>490</v>
      </c>
      <c r="D205" s="151" t="s">
        <v>184</v>
      </c>
      <c r="E205" s="151"/>
      <c r="F205" s="151"/>
      <c r="G205" s="152">
        <f>G206</f>
        <v>1167</v>
      </c>
    </row>
    <row r="206" spans="1:7" ht="25.5">
      <c r="A206" s="178"/>
      <c r="B206" s="75" t="s">
        <v>532</v>
      </c>
      <c r="C206" s="153" t="s">
        <v>490</v>
      </c>
      <c r="D206" s="153" t="s">
        <v>184</v>
      </c>
      <c r="E206" s="153" t="s">
        <v>533</v>
      </c>
      <c r="F206" s="153"/>
      <c r="G206" s="154">
        <f>G207</f>
        <v>1167</v>
      </c>
    </row>
    <row r="207" spans="1:7" ht="51">
      <c r="A207" s="178"/>
      <c r="B207" s="75" t="s">
        <v>534</v>
      </c>
      <c r="C207" s="153" t="s">
        <v>490</v>
      </c>
      <c r="D207" s="153" t="s">
        <v>184</v>
      </c>
      <c r="E207" s="153" t="s">
        <v>535</v>
      </c>
      <c r="F207" s="153"/>
      <c r="G207" s="154">
        <f>G208</f>
        <v>1167</v>
      </c>
    </row>
    <row r="208" spans="1:7" ht="93.75" customHeight="1">
      <c r="A208" s="178"/>
      <c r="B208" s="75" t="s">
        <v>536</v>
      </c>
      <c r="C208" s="153" t="s">
        <v>490</v>
      </c>
      <c r="D208" s="153" t="s">
        <v>184</v>
      </c>
      <c r="E208" s="153" t="s">
        <v>537</v>
      </c>
      <c r="F208" s="153"/>
      <c r="G208" s="154">
        <f>G209+G210</f>
        <v>1167</v>
      </c>
    </row>
    <row r="209" spans="1:7" ht="27.75" customHeight="1">
      <c r="A209" s="189"/>
      <c r="B209" s="75" t="s">
        <v>297</v>
      </c>
      <c r="C209" s="153" t="s">
        <v>490</v>
      </c>
      <c r="D209" s="153" t="s">
        <v>184</v>
      </c>
      <c r="E209" s="153" t="s">
        <v>537</v>
      </c>
      <c r="F209" s="153" t="s">
        <v>300</v>
      </c>
      <c r="G209" s="154">
        <v>170</v>
      </c>
    </row>
    <row r="210" spans="1:7" ht="30.75" customHeight="1">
      <c r="A210" s="189"/>
      <c r="B210" s="75" t="s">
        <v>82</v>
      </c>
      <c r="C210" s="153" t="s">
        <v>490</v>
      </c>
      <c r="D210" s="153" t="s">
        <v>184</v>
      </c>
      <c r="E210" s="153" t="s">
        <v>537</v>
      </c>
      <c r="F210" s="153" t="s">
        <v>216</v>
      </c>
      <c r="G210" s="154">
        <v>997</v>
      </c>
    </row>
    <row r="211" spans="1:7" ht="24" customHeight="1">
      <c r="A211" s="178"/>
      <c r="B211" s="179" t="s">
        <v>52</v>
      </c>
      <c r="C211" s="151" t="s">
        <v>490</v>
      </c>
      <c r="D211" s="151" t="s">
        <v>187</v>
      </c>
      <c r="E211" s="163"/>
      <c r="F211" s="163"/>
      <c r="G211" s="152">
        <f>SUM(G212)</f>
        <v>10057.505</v>
      </c>
    </row>
    <row r="212" spans="1:7" ht="30.75" customHeight="1">
      <c r="A212" s="178"/>
      <c r="B212" s="75" t="s">
        <v>532</v>
      </c>
      <c r="C212" s="153" t="s">
        <v>490</v>
      </c>
      <c r="D212" s="153" t="s">
        <v>187</v>
      </c>
      <c r="E212" s="153" t="s">
        <v>533</v>
      </c>
      <c r="F212" s="160"/>
      <c r="G212" s="154">
        <f>SUM(G213)</f>
        <v>10057.505</v>
      </c>
    </row>
    <row r="213" spans="1:7" ht="43.5" customHeight="1">
      <c r="A213" s="178"/>
      <c r="B213" s="75" t="s">
        <v>538</v>
      </c>
      <c r="C213" s="153" t="s">
        <v>490</v>
      </c>
      <c r="D213" s="153" t="s">
        <v>187</v>
      </c>
      <c r="E213" s="153" t="s">
        <v>539</v>
      </c>
      <c r="F213" s="153"/>
      <c r="G213" s="154">
        <f>G214</f>
        <v>10057.505</v>
      </c>
    </row>
    <row r="214" spans="1:7" ht="87.75" customHeight="1">
      <c r="A214" s="178"/>
      <c r="B214" s="75" t="s">
        <v>0</v>
      </c>
      <c r="C214" s="153" t="s">
        <v>490</v>
      </c>
      <c r="D214" s="153" t="s">
        <v>187</v>
      </c>
      <c r="E214" s="153" t="s">
        <v>310</v>
      </c>
      <c r="F214" s="153"/>
      <c r="G214" s="154">
        <f>SUM(G215)</f>
        <v>10057.505</v>
      </c>
    </row>
    <row r="215" spans="1:7" ht="25.5">
      <c r="A215" s="178"/>
      <c r="B215" s="75" t="s">
        <v>82</v>
      </c>
      <c r="C215" s="153" t="s">
        <v>490</v>
      </c>
      <c r="D215" s="153" t="s">
        <v>187</v>
      </c>
      <c r="E215" s="153" t="s">
        <v>310</v>
      </c>
      <c r="F215" s="153" t="s">
        <v>216</v>
      </c>
      <c r="G215" s="154">
        <v>10057.505</v>
      </c>
    </row>
    <row r="216" spans="1:7" ht="18.75" customHeight="1">
      <c r="A216" s="178" t="s">
        <v>178</v>
      </c>
      <c r="B216" s="56" t="s">
        <v>197</v>
      </c>
      <c r="C216" s="151" t="s">
        <v>182</v>
      </c>
      <c r="D216" s="153"/>
      <c r="E216" s="153"/>
      <c r="F216" s="153"/>
      <c r="G216" s="152">
        <f>G217+G222+G230+G248</f>
        <v>27096.93974</v>
      </c>
    </row>
    <row r="217" spans="1:7" ht="19.5" customHeight="1">
      <c r="A217" s="178"/>
      <c r="B217" s="180" t="s">
        <v>77</v>
      </c>
      <c r="C217" s="151" t="s">
        <v>182</v>
      </c>
      <c r="D217" s="151" t="s">
        <v>184</v>
      </c>
      <c r="E217" s="151"/>
      <c r="F217" s="151"/>
      <c r="G217" s="152">
        <f>G218</f>
        <v>1973.297</v>
      </c>
    </row>
    <row r="218" spans="1:7" ht="29.25" customHeight="1">
      <c r="A218" s="178"/>
      <c r="B218" s="181" t="s">
        <v>85</v>
      </c>
      <c r="C218" s="153" t="s">
        <v>182</v>
      </c>
      <c r="D218" s="153" t="s">
        <v>184</v>
      </c>
      <c r="E218" s="153" t="s">
        <v>170</v>
      </c>
      <c r="F218" s="153"/>
      <c r="G218" s="154">
        <f>G220</f>
        <v>1973.297</v>
      </c>
    </row>
    <row r="219" spans="1:7" ht="44.25" customHeight="1">
      <c r="A219" s="178"/>
      <c r="B219" s="181" t="s">
        <v>311</v>
      </c>
      <c r="C219" s="153" t="s">
        <v>182</v>
      </c>
      <c r="D219" s="153" t="s">
        <v>184</v>
      </c>
      <c r="E219" s="153" t="s">
        <v>312</v>
      </c>
      <c r="F219" s="153"/>
      <c r="G219" s="154">
        <f>SUM(G220)</f>
        <v>1973.297</v>
      </c>
    </row>
    <row r="220" spans="1:7" ht="65.25" customHeight="1">
      <c r="A220" s="178"/>
      <c r="B220" s="191" t="s">
        <v>313</v>
      </c>
      <c r="C220" s="153" t="s">
        <v>182</v>
      </c>
      <c r="D220" s="153" t="s">
        <v>184</v>
      </c>
      <c r="E220" s="153" t="s">
        <v>314</v>
      </c>
      <c r="F220" s="153"/>
      <c r="G220" s="154">
        <f>G221</f>
        <v>1973.297</v>
      </c>
    </row>
    <row r="221" spans="1:7" ht="15.75" customHeight="1">
      <c r="A221" s="178"/>
      <c r="B221" s="75" t="s">
        <v>217</v>
      </c>
      <c r="C221" s="153" t="s">
        <v>182</v>
      </c>
      <c r="D221" s="153" t="s">
        <v>184</v>
      </c>
      <c r="E221" s="153" t="s">
        <v>314</v>
      </c>
      <c r="F221" s="153" t="s">
        <v>218</v>
      </c>
      <c r="G221" s="154">
        <v>1973.297</v>
      </c>
    </row>
    <row r="222" spans="1:7" ht="20.25" customHeight="1">
      <c r="A222" s="178"/>
      <c r="B222" s="180" t="s">
        <v>472</v>
      </c>
      <c r="C222" s="151" t="s">
        <v>182</v>
      </c>
      <c r="D222" s="151" t="s">
        <v>186</v>
      </c>
      <c r="E222" s="151"/>
      <c r="F222" s="151"/>
      <c r="G222" s="152">
        <f>G225+G228</f>
        <v>9706.14259</v>
      </c>
    </row>
    <row r="223" spans="1:7" ht="25.5">
      <c r="A223" s="178"/>
      <c r="B223" s="181" t="s">
        <v>85</v>
      </c>
      <c r="C223" s="153" t="s">
        <v>182</v>
      </c>
      <c r="D223" s="153" t="s">
        <v>186</v>
      </c>
      <c r="E223" s="153" t="s">
        <v>170</v>
      </c>
      <c r="F223" s="153"/>
      <c r="G223" s="154">
        <f>SUM(G224)</f>
        <v>9634</v>
      </c>
    </row>
    <row r="224" spans="1:7" ht="41.25" customHeight="1">
      <c r="A224" s="178"/>
      <c r="B224" s="181" t="s">
        <v>316</v>
      </c>
      <c r="C224" s="153" t="s">
        <v>182</v>
      </c>
      <c r="D224" s="153" t="s">
        <v>186</v>
      </c>
      <c r="E224" s="153" t="s">
        <v>312</v>
      </c>
      <c r="F224" s="153"/>
      <c r="G224" s="154">
        <f>SUM(G225)</f>
        <v>9634</v>
      </c>
    </row>
    <row r="225" spans="1:7" ht="83.25" customHeight="1">
      <c r="A225" s="189"/>
      <c r="B225" s="75" t="s">
        <v>623</v>
      </c>
      <c r="C225" s="153" t="s">
        <v>182</v>
      </c>
      <c r="D225" s="153" t="s">
        <v>186</v>
      </c>
      <c r="E225" s="153" t="s">
        <v>240</v>
      </c>
      <c r="F225" s="153"/>
      <c r="G225" s="154">
        <f>G226+G227</f>
        <v>9634</v>
      </c>
    </row>
    <row r="226" spans="1:7" ht="25.5">
      <c r="A226" s="189"/>
      <c r="B226" s="75" t="s">
        <v>297</v>
      </c>
      <c r="C226" s="153" t="s">
        <v>182</v>
      </c>
      <c r="D226" s="153" t="s">
        <v>186</v>
      </c>
      <c r="E226" s="153" t="s">
        <v>240</v>
      </c>
      <c r="F226" s="153" t="s">
        <v>300</v>
      </c>
      <c r="G226" s="154">
        <v>636</v>
      </c>
    </row>
    <row r="227" spans="1:7" ht="13.5">
      <c r="A227" s="189"/>
      <c r="B227" s="75" t="s">
        <v>217</v>
      </c>
      <c r="C227" s="153" t="s">
        <v>182</v>
      </c>
      <c r="D227" s="153" t="s">
        <v>186</v>
      </c>
      <c r="E227" s="153" t="s">
        <v>240</v>
      </c>
      <c r="F227" s="153" t="s">
        <v>218</v>
      </c>
      <c r="G227" s="154">
        <v>8998</v>
      </c>
    </row>
    <row r="228" spans="1:7" ht="63" customHeight="1">
      <c r="A228" s="189"/>
      <c r="B228" s="233" t="s">
        <v>600</v>
      </c>
      <c r="C228" s="153" t="s">
        <v>182</v>
      </c>
      <c r="D228" s="153" t="s">
        <v>186</v>
      </c>
      <c r="E228" s="153" t="s">
        <v>242</v>
      </c>
      <c r="F228" s="153"/>
      <c r="G228" s="156">
        <f>G229</f>
        <v>72.14259</v>
      </c>
    </row>
    <row r="229" spans="1:7" ht="15.75" customHeight="1">
      <c r="A229" s="189"/>
      <c r="B229" s="76" t="s">
        <v>217</v>
      </c>
      <c r="C229" s="153" t="s">
        <v>182</v>
      </c>
      <c r="D229" s="153" t="s">
        <v>186</v>
      </c>
      <c r="E229" s="153" t="s">
        <v>243</v>
      </c>
      <c r="F229" s="153" t="s">
        <v>218</v>
      </c>
      <c r="G229" s="154">
        <v>72.14259</v>
      </c>
    </row>
    <row r="230" spans="1:7" ht="13.5">
      <c r="A230" s="189"/>
      <c r="B230" s="179" t="s">
        <v>475</v>
      </c>
      <c r="C230" s="151" t="s">
        <v>182</v>
      </c>
      <c r="D230" s="151" t="s">
        <v>187</v>
      </c>
      <c r="E230" s="151"/>
      <c r="F230" s="151"/>
      <c r="G230" s="152">
        <f>G231</f>
        <v>13567.5</v>
      </c>
    </row>
    <row r="231" spans="1:7" ht="25.5">
      <c r="A231" s="189"/>
      <c r="B231" s="181" t="s">
        <v>85</v>
      </c>
      <c r="C231" s="153" t="s">
        <v>182</v>
      </c>
      <c r="D231" s="153" t="s">
        <v>187</v>
      </c>
      <c r="E231" s="153" t="s">
        <v>170</v>
      </c>
      <c r="F231" s="151"/>
      <c r="G231" s="154">
        <f>SUM(G232+G244)</f>
        <v>13567.5</v>
      </c>
    </row>
    <row r="232" spans="1:7" ht="39" customHeight="1">
      <c r="A232" s="189"/>
      <c r="B232" s="181" t="s">
        <v>188</v>
      </c>
      <c r="C232" s="153" t="s">
        <v>182</v>
      </c>
      <c r="D232" s="153" t="s">
        <v>187</v>
      </c>
      <c r="E232" s="153" t="s">
        <v>86</v>
      </c>
      <c r="F232" s="151"/>
      <c r="G232" s="154">
        <f>SUM(G233+G236+G241+G239)</f>
        <v>10130.8</v>
      </c>
    </row>
    <row r="233" spans="1:7" ht="218.25" customHeight="1">
      <c r="A233" s="189"/>
      <c r="B233" s="168" t="s">
        <v>244</v>
      </c>
      <c r="C233" s="153" t="s">
        <v>182</v>
      </c>
      <c r="D233" s="153" t="s">
        <v>187</v>
      </c>
      <c r="E233" s="153" t="s">
        <v>56</v>
      </c>
      <c r="F233" s="153"/>
      <c r="G233" s="154">
        <f>G234+G235</f>
        <v>6137</v>
      </c>
    </row>
    <row r="234" spans="1:7" ht="25.5">
      <c r="A234" s="178"/>
      <c r="B234" s="75" t="s">
        <v>297</v>
      </c>
      <c r="C234" s="153" t="s">
        <v>182</v>
      </c>
      <c r="D234" s="153" t="s">
        <v>187</v>
      </c>
      <c r="E234" s="153" t="s">
        <v>56</v>
      </c>
      <c r="F234" s="153" t="s">
        <v>300</v>
      </c>
      <c r="G234" s="154">
        <v>2000</v>
      </c>
    </row>
    <row r="235" spans="1:7" ht="12.75">
      <c r="A235" s="178"/>
      <c r="B235" s="75" t="s">
        <v>217</v>
      </c>
      <c r="C235" s="153" t="s">
        <v>182</v>
      </c>
      <c r="D235" s="153" t="s">
        <v>187</v>
      </c>
      <c r="E235" s="153" t="s">
        <v>56</v>
      </c>
      <c r="F235" s="153" t="s">
        <v>218</v>
      </c>
      <c r="G235" s="154">
        <v>4137</v>
      </c>
    </row>
    <row r="236" spans="1:7" ht="104.25" customHeight="1">
      <c r="A236" s="192"/>
      <c r="B236" s="191" t="s">
        <v>252</v>
      </c>
      <c r="C236" s="153" t="s">
        <v>182</v>
      </c>
      <c r="D236" s="153" t="s">
        <v>187</v>
      </c>
      <c r="E236" s="153" t="s">
        <v>253</v>
      </c>
      <c r="F236" s="153"/>
      <c r="G236" s="154">
        <f>G237+G238</f>
        <v>3652</v>
      </c>
    </row>
    <row r="237" spans="1:7" ht="25.5">
      <c r="A237" s="192"/>
      <c r="B237" s="75" t="s">
        <v>297</v>
      </c>
      <c r="C237" s="153" t="s">
        <v>182</v>
      </c>
      <c r="D237" s="153" t="s">
        <v>187</v>
      </c>
      <c r="E237" s="153" t="s">
        <v>253</v>
      </c>
      <c r="F237" s="153" t="s">
        <v>300</v>
      </c>
      <c r="G237" s="154">
        <v>72</v>
      </c>
    </row>
    <row r="238" spans="1:7" ht="12.75">
      <c r="A238" s="192"/>
      <c r="B238" s="75" t="s">
        <v>217</v>
      </c>
      <c r="C238" s="153" t="s">
        <v>182</v>
      </c>
      <c r="D238" s="153" t="s">
        <v>187</v>
      </c>
      <c r="E238" s="153" t="s">
        <v>253</v>
      </c>
      <c r="F238" s="153" t="s">
        <v>218</v>
      </c>
      <c r="G238" s="154">
        <v>3580</v>
      </c>
    </row>
    <row r="239" spans="1:7" ht="68.25" customHeight="1">
      <c r="A239" s="192"/>
      <c r="B239" s="234" t="s">
        <v>254</v>
      </c>
      <c r="C239" s="153" t="s">
        <v>182</v>
      </c>
      <c r="D239" s="153" t="s">
        <v>187</v>
      </c>
      <c r="E239" s="153" t="s">
        <v>255</v>
      </c>
      <c r="F239" s="153"/>
      <c r="G239" s="154">
        <f>G240</f>
        <v>150</v>
      </c>
    </row>
    <row r="240" spans="1:7" ht="21" customHeight="1">
      <c r="A240" s="192"/>
      <c r="B240" s="199" t="s">
        <v>217</v>
      </c>
      <c r="C240" s="153" t="s">
        <v>182</v>
      </c>
      <c r="D240" s="153" t="s">
        <v>187</v>
      </c>
      <c r="E240" s="153" t="s">
        <v>255</v>
      </c>
      <c r="F240" s="153" t="s">
        <v>218</v>
      </c>
      <c r="G240" s="154">
        <v>150</v>
      </c>
    </row>
    <row r="241" spans="1:7" ht="63.75">
      <c r="A241" s="178"/>
      <c r="B241" s="193" t="s">
        <v>39</v>
      </c>
      <c r="C241" s="153" t="s">
        <v>182</v>
      </c>
      <c r="D241" s="153" t="s">
        <v>187</v>
      </c>
      <c r="E241" s="153" t="s">
        <v>40</v>
      </c>
      <c r="F241" s="151"/>
      <c r="G241" s="154">
        <v>191.8</v>
      </c>
    </row>
    <row r="242" spans="1:7" ht="13.5">
      <c r="A242" s="189"/>
      <c r="B242" s="194" t="s">
        <v>41</v>
      </c>
      <c r="C242" s="160" t="s">
        <v>182</v>
      </c>
      <c r="D242" s="160" t="s">
        <v>187</v>
      </c>
      <c r="E242" s="160" t="s">
        <v>40</v>
      </c>
      <c r="F242" s="151"/>
      <c r="G242" s="154">
        <v>191.8</v>
      </c>
    </row>
    <row r="243" spans="1:7" ht="13.5">
      <c r="A243" s="189"/>
      <c r="B243" s="75" t="s">
        <v>217</v>
      </c>
      <c r="C243" s="153" t="s">
        <v>182</v>
      </c>
      <c r="D243" s="153" t="s">
        <v>187</v>
      </c>
      <c r="E243" s="153" t="s">
        <v>40</v>
      </c>
      <c r="F243" s="153" t="s">
        <v>218</v>
      </c>
      <c r="G243" s="154">
        <v>191.8</v>
      </c>
    </row>
    <row r="244" spans="1:7" ht="43.5" customHeight="1">
      <c r="A244" s="189"/>
      <c r="B244" s="181" t="s">
        <v>498</v>
      </c>
      <c r="C244" s="153" t="s">
        <v>182</v>
      </c>
      <c r="D244" s="153" t="s">
        <v>187</v>
      </c>
      <c r="E244" s="153" t="s">
        <v>499</v>
      </c>
      <c r="F244" s="151"/>
      <c r="G244" s="154">
        <f>G245</f>
        <v>3436.7</v>
      </c>
    </row>
    <row r="245" spans="1:7" ht="87.75" customHeight="1">
      <c r="A245" s="189"/>
      <c r="B245" s="232" t="s">
        <v>256</v>
      </c>
      <c r="C245" s="153" t="s">
        <v>182</v>
      </c>
      <c r="D245" s="153" t="s">
        <v>187</v>
      </c>
      <c r="E245" s="153" t="s">
        <v>257</v>
      </c>
      <c r="F245" s="151"/>
      <c r="G245" s="154">
        <f>G246+G247</f>
        <v>3436.7</v>
      </c>
    </row>
    <row r="246" spans="1:7" ht="13.5">
      <c r="A246" s="189"/>
      <c r="B246" s="75" t="s">
        <v>217</v>
      </c>
      <c r="C246" s="153" t="s">
        <v>182</v>
      </c>
      <c r="D246" s="153" t="s">
        <v>187</v>
      </c>
      <c r="E246" s="153" t="s">
        <v>257</v>
      </c>
      <c r="F246" s="153" t="s">
        <v>218</v>
      </c>
      <c r="G246" s="154">
        <v>3327.6</v>
      </c>
    </row>
    <row r="247" spans="1:7" ht="13.5">
      <c r="A247" s="189"/>
      <c r="B247" s="75" t="s">
        <v>461</v>
      </c>
      <c r="C247" s="153" t="s">
        <v>182</v>
      </c>
      <c r="D247" s="153" t="s">
        <v>187</v>
      </c>
      <c r="E247" s="153" t="s">
        <v>500</v>
      </c>
      <c r="F247" s="153" t="s">
        <v>218</v>
      </c>
      <c r="G247" s="154">
        <v>109.1</v>
      </c>
    </row>
    <row r="248" spans="1:7" ht="12.75">
      <c r="A248" s="178"/>
      <c r="B248" s="180" t="s">
        <v>477</v>
      </c>
      <c r="C248" s="151" t="s">
        <v>182</v>
      </c>
      <c r="D248" s="151" t="s">
        <v>97</v>
      </c>
      <c r="E248" s="151"/>
      <c r="F248" s="151"/>
      <c r="G248" s="152">
        <f>G249+G264</f>
        <v>1850.00015</v>
      </c>
    </row>
    <row r="249" spans="1:7" ht="25.5">
      <c r="A249" s="192"/>
      <c r="B249" s="75" t="s">
        <v>42</v>
      </c>
      <c r="C249" s="153" t="s">
        <v>182</v>
      </c>
      <c r="D249" s="153" t="s">
        <v>97</v>
      </c>
      <c r="E249" s="153" t="s">
        <v>170</v>
      </c>
      <c r="F249" s="153"/>
      <c r="G249" s="154">
        <f>G250+G261</f>
        <v>1550</v>
      </c>
    </row>
    <row r="250" spans="1:7" ht="38.25">
      <c r="A250" s="192"/>
      <c r="B250" s="76" t="s">
        <v>462</v>
      </c>
      <c r="C250" s="153" t="s">
        <v>182</v>
      </c>
      <c r="D250" s="153" t="s">
        <v>97</v>
      </c>
      <c r="E250" s="153" t="s">
        <v>312</v>
      </c>
      <c r="F250" s="153"/>
      <c r="G250" s="154">
        <f>G251+G253+G255+G257+G259</f>
        <v>1180</v>
      </c>
    </row>
    <row r="251" spans="1:7" ht="51">
      <c r="A251" s="178"/>
      <c r="B251" s="76" t="s">
        <v>43</v>
      </c>
      <c r="C251" s="153" t="s">
        <v>182</v>
      </c>
      <c r="D251" s="153" t="s">
        <v>97</v>
      </c>
      <c r="E251" s="153" t="s">
        <v>44</v>
      </c>
      <c r="F251" s="153"/>
      <c r="G251" s="154">
        <v>440</v>
      </c>
    </row>
    <row r="252" spans="1:7" ht="25.5">
      <c r="A252" s="178"/>
      <c r="B252" s="75" t="s">
        <v>297</v>
      </c>
      <c r="C252" s="153" t="s">
        <v>182</v>
      </c>
      <c r="D252" s="153" t="s">
        <v>97</v>
      </c>
      <c r="E252" s="153" t="s">
        <v>44</v>
      </c>
      <c r="F252" s="153" t="s">
        <v>300</v>
      </c>
      <c r="G252" s="154">
        <v>440</v>
      </c>
    </row>
    <row r="253" spans="1:7" ht="63.75">
      <c r="A253" s="178"/>
      <c r="B253" s="76" t="s">
        <v>45</v>
      </c>
      <c r="C253" s="153" t="s">
        <v>182</v>
      </c>
      <c r="D253" s="153" t="s">
        <v>97</v>
      </c>
      <c r="E253" s="153" t="s">
        <v>46</v>
      </c>
      <c r="F253" s="153"/>
      <c r="G253" s="154">
        <v>260</v>
      </c>
    </row>
    <row r="254" spans="1:7" ht="12.75">
      <c r="A254" s="178"/>
      <c r="B254" s="76" t="s">
        <v>217</v>
      </c>
      <c r="C254" s="153" t="s">
        <v>182</v>
      </c>
      <c r="D254" s="153" t="s">
        <v>97</v>
      </c>
      <c r="E254" s="153" t="s">
        <v>46</v>
      </c>
      <c r="F254" s="153" t="s">
        <v>218</v>
      </c>
      <c r="G254" s="154">
        <v>260</v>
      </c>
    </row>
    <row r="255" spans="1:7" ht="89.25">
      <c r="A255" s="178"/>
      <c r="B255" s="76" t="s">
        <v>54</v>
      </c>
      <c r="C255" s="153" t="s">
        <v>182</v>
      </c>
      <c r="D255" s="153" t="s">
        <v>97</v>
      </c>
      <c r="E255" s="153" t="s">
        <v>55</v>
      </c>
      <c r="F255" s="153"/>
      <c r="G255" s="154">
        <v>160</v>
      </c>
    </row>
    <row r="256" spans="1:7" ht="25.5">
      <c r="A256" s="178"/>
      <c r="B256" s="75" t="s">
        <v>297</v>
      </c>
      <c r="C256" s="153" t="s">
        <v>182</v>
      </c>
      <c r="D256" s="153" t="s">
        <v>97</v>
      </c>
      <c r="E256" s="153" t="s">
        <v>55</v>
      </c>
      <c r="F256" s="153" t="s">
        <v>300</v>
      </c>
      <c r="G256" s="154">
        <v>160</v>
      </c>
    </row>
    <row r="257" spans="1:7" ht="63.75">
      <c r="A257" s="178"/>
      <c r="B257" s="76" t="s">
        <v>349</v>
      </c>
      <c r="C257" s="153" t="s">
        <v>182</v>
      </c>
      <c r="D257" s="153" t="s">
        <v>97</v>
      </c>
      <c r="E257" s="153" t="s">
        <v>350</v>
      </c>
      <c r="F257" s="153"/>
      <c r="G257" s="154">
        <v>270</v>
      </c>
    </row>
    <row r="258" spans="1:7" ht="13.5">
      <c r="A258" s="189"/>
      <c r="B258" s="76" t="s">
        <v>217</v>
      </c>
      <c r="C258" s="153" t="s">
        <v>182</v>
      </c>
      <c r="D258" s="153" t="s">
        <v>97</v>
      </c>
      <c r="E258" s="153" t="s">
        <v>350</v>
      </c>
      <c r="F258" s="153" t="s">
        <v>218</v>
      </c>
      <c r="G258" s="154">
        <v>270</v>
      </c>
    </row>
    <row r="259" spans="1:7" ht="63.75">
      <c r="A259" s="189"/>
      <c r="B259" s="76" t="s">
        <v>349</v>
      </c>
      <c r="C259" s="153" t="s">
        <v>182</v>
      </c>
      <c r="D259" s="153" t="s">
        <v>97</v>
      </c>
      <c r="E259" s="153" t="s">
        <v>258</v>
      </c>
      <c r="F259" s="153"/>
      <c r="G259" s="154">
        <v>50</v>
      </c>
    </row>
    <row r="260" spans="1:7" ht="13.5">
      <c r="A260" s="189"/>
      <c r="B260" s="76" t="s">
        <v>217</v>
      </c>
      <c r="C260" s="153" t="s">
        <v>182</v>
      </c>
      <c r="D260" s="153" t="s">
        <v>97</v>
      </c>
      <c r="E260" s="153" t="s">
        <v>258</v>
      </c>
      <c r="F260" s="153" t="s">
        <v>218</v>
      </c>
      <c r="G260" s="154">
        <v>50</v>
      </c>
    </row>
    <row r="261" spans="1:7" ht="38.25">
      <c r="A261" s="189"/>
      <c r="B261" s="75" t="s">
        <v>188</v>
      </c>
      <c r="C261" s="153" t="s">
        <v>182</v>
      </c>
      <c r="D261" s="153" t="s">
        <v>97</v>
      </c>
      <c r="E261" s="153" t="s">
        <v>86</v>
      </c>
      <c r="F261" s="153"/>
      <c r="G261" s="154">
        <f>G262</f>
        <v>370</v>
      </c>
    </row>
    <row r="262" spans="1:7" ht="51">
      <c r="A262" s="189"/>
      <c r="B262" s="76" t="s">
        <v>351</v>
      </c>
      <c r="C262" s="153" t="s">
        <v>182</v>
      </c>
      <c r="D262" s="153" t="s">
        <v>97</v>
      </c>
      <c r="E262" s="153" t="s">
        <v>352</v>
      </c>
      <c r="F262" s="153"/>
      <c r="G262" s="154">
        <f>G265</f>
        <v>370</v>
      </c>
    </row>
    <row r="263" spans="1:7" ht="42" customHeight="1">
      <c r="A263" s="189"/>
      <c r="B263" s="76" t="s">
        <v>232</v>
      </c>
      <c r="C263" s="153" t="s">
        <v>182</v>
      </c>
      <c r="D263" s="153" t="s">
        <v>97</v>
      </c>
      <c r="E263" s="153" t="s">
        <v>259</v>
      </c>
      <c r="F263" s="153"/>
      <c r="G263" s="154">
        <f>G264</f>
        <v>300.00015</v>
      </c>
    </row>
    <row r="264" spans="1:7" ht="20.25" customHeight="1">
      <c r="A264" s="178"/>
      <c r="B264" s="76" t="s">
        <v>298</v>
      </c>
      <c r="C264" s="153" t="s">
        <v>182</v>
      </c>
      <c r="D264" s="153" t="s">
        <v>97</v>
      </c>
      <c r="E264" s="153" t="s">
        <v>259</v>
      </c>
      <c r="F264" s="153" t="s">
        <v>301</v>
      </c>
      <c r="G264" s="154">
        <v>300.00015</v>
      </c>
    </row>
    <row r="265" spans="1:7" ht="13.5">
      <c r="A265" s="189"/>
      <c r="B265" s="76" t="s">
        <v>217</v>
      </c>
      <c r="C265" s="153" t="s">
        <v>182</v>
      </c>
      <c r="D265" s="153" t="s">
        <v>97</v>
      </c>
      <c r="E265" s="153" t="s">
        <v>352</v>
      </c>
      <c r="F265" s="153" t="s">
        <v>218</v>
      </c>
      <c r="G265" s="154">
        <v>370</v>
      </c>
    </row>
    <row r="266" spans="1:7" ht="14.25">
      <c r="A266" s="178" t="s">
        <v>181</v>
      </c>
      <c r="B266" s="55" t="s">
        <v>76</v>
      </c>
      <c r="C266" s="151" t="s">
        <v>158</v>
      </c>
      <c r="D266" s="153"/>
      <c r="E266" s="153"/>
      <c r="F266" s="153"/>
      <c r="G266" s="152">
        <f>G267+G271</f>
        <v>352.9</v>
      </c>
    </row>
    <row r="267" spans="1:7" ht="13.5">
      <c r="A267" s="189"/>
      <c r="B267" s="179" t="s">
        <v>353</v>
      </c>
      <c r="C267" s="151" t="s">
        <v>158</v>
      </c>
      <c r="D267" s="151" t="s">
        <v>184</v>
      </c>
      <c r="E267" s="151"/>
      <c r="F267" s="151"/>
      <c r="G267" s="152">
        <f>G268</f>
        <v>340</v>
      </c>
    </row>
    <row r="268" spans="1:7" ht="25.5">
      <c r="A268" s="178"/>
      <c r="B268" s="75" t="s">
        <v>491</v>
      </c>
      <c r="C268" s="153" t="s">
        <v>158</v>
      </c>
      <c r="D268" s="153" t="s">
        <v>184</v>
      </c>
      <c r="E268" s="153" t="s">
        <v>492</v>
      </c>
      <c r="F268" s="153"/>
      <c r="G268" s="154">
        <f>G269</f>
        <v>340</v>
      </c>
    </row>
    <row r="269" spans="1:7" ht="63.75">
      <c r="A269" s="178"/>
      <c r="B269" s="75" t="s">
        <v>493</v>
      </c>
      <c r="C269" s="153" t="s">
        <v>158</v>
      </c>
      <c r="D269" s="153" t="s">
        <v>184</v>
      </c>
      <c r="E269" s="153" t="s">
        <v>494</v>
      </c>
      <c r="F269" s="153"/>
      <c r="G269" s="154">
        <f>G270</f>
        <v>340</v>
      </c>
    </row>
    <row r="270" spans="1:7" ht="25.5">
      <c r="A270" s="189"/>
      <c r="B270" s="76" t="s">
        <v>297</v>
      </c>
      <c r="C270" s="153" t="s">
        <v>158</v>
      </c>
      <c r="D270" s="153" t="s">
        <v>184</v>
      </c>
      <c r="E270" s="153" t="s">
        <v>494</v>
      </c>
      <c r="F270" s="153" t="s">
        <v>300</v>
      </c>
      <c r="G270" s="154">
        <v>340</v>
      </c>
    </row>
    <row r="271" spans="1:7" ht="12.75">
      <c r="A271" s="178"/>
      <c r="B271" s="184" t="s">
        <v>495</v>
      </c>
      <c r="C271" s="151" t="s">
        <v>158</v>
      </c>
      <c r="D271" s="151" t="s">
        <v>185</v>
      </c>
      <c r="E271" s="151"/>
      <c r="F271" s="151"/>
      <c r="G271" s="152">
        <f>G273</f>
        <v>12.9</v>
      </c>
    </row>
    <row r="272" spans="1:7" ht="12.75">
      <c r="A272" s="178"/>
      <c r="B272" s="76" t="s">
        <v>112</v>
      </c>
      <c r="C272" s="153" t="s">
        <v>158</v>
      </c>
      <c r="D272" s="153" t="s">
        <v>185</v>
      </c>
      <c r="E272" s="153" t="s">
        <v>113</v>
      </c>
      <c r="F272" s="153"/>
      <c r="G272" s="154">
        <f>G273</f>
        <v>12.9</v>
      </c>
    </row>
    <row r="273" spans="1:7" ht="38.25">
      <c r="A273" s="178"/>
      <c r="B273" s="183" t="s">
        <v>496</v>
      </c>
      <c r="C273" s="153" t="s">
        <v>158</v>
      </c>
      <c r="D273" s="153" t="s">
        <v>185</v>
      </c>
      <c r="E273" s="153" t="s">
        <v>260</v>
      </c>
      <c r="F273" s="153"/>
      <c r="G273" s="154">
        <f>G274</f>
        <v>12.9</v>
      </c>
    </row>
    <row r="274" spans="1:7" ht="25.5">
      <c r="A274" s="178"/>
      <c r="B274" s="76" t="s">
        <v>297</v>
      </c>
      <c r="C274" s="153" t="s">
        <v>158</v>
      </c>
      <c r="D274" s="153" t="s">
        <v>184</v>
      </c>
      <c r="E274" s="153" t="s">
        <v>260</v>
      </c>
      <c r="F274" s="153" t="s">
        <v>300</v>
      </c>
      <c r="G274" s="154">
        <v>12.9</v>
      </c>
    </row>
    <row r="275" spans="1:7" ht="12.75">
      <c r="A275" s="178"/>
      <c r="B275" s="195" t="s">
        <v>341</v>
      </c>
      <c r="C275" s="164"/>
      <c r="D275" s="164"/>
      <c r="E275" s="164"/>
      <c r="F275" s="164"/>
      <c r="G275" s="152">
        <f>G20+G91+G97+G121+G126+G157+G204+G216+G266</f>
        <v>434144.16570000007</v>
      </c>
    </row>
  </sheetData>
  <mergeCells count="21">
    <mergeCell ref="B16:F16"/>
    <mergeCell ref="E17:E18"/>
    <mergeCell ref="F17:F18"/>
    <mergeCell ref="A17:A18"/>
    <mergeCell ref="B17:B18"/>
    <mergeCell ref="C17:C18"/>
    <mergeCell ref="D17:D18"/>
    <mergeCell ref="C5:G5"/>
    <mergeCell ref="D6:G6"/>
    <mergeCell ref="G17:G18"/>
    <mergeCell ref="F8:G8"/>
    <mergeCell ref="B9:G9"/>
    <mergeCell ref="B10:G10"/>
    <mergeCell ref="B11:G11"/>
    <mergeCell ref="B12:G12"/>
    <mergeCell ref="D13:G13"/>
    <mergeCell ref="B15:G15"/>
    <mergeCell ref="C1:G1"/>
    <mergeCell ref="C2:G2"/>
    <mergeCell ref="C3:G3"/>
    <mergeCell ref="C4:G4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22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5"/>
  <sheetViews>
    <sheetView view="pageBreakPreview" zoomScale="150" zoomScaleSheetLayoutView="150" workbookViewId="0" topLeftCell="A1">
      <selection activeCell="C6" sqref="C6:H6"/>
    </sheetView>
  </sheetViews>
  <sheetFormatPr defaultColWidth="9.00390625" defaultRowHeight="12.75"/>
  <cols>
    <col min="1" max="1" width="3.75390625" style="5" customWidth="1"/>
    <col min="2" max="2" width="57.00390625" style="74" customWidth="1"/>
    <col min="3" max="3" width="7.125" style="5" customWidth="1"/>
    <col min="4" max="4" width="6.75390625" style="5" customWidth="1"/>
    <col min="5" max="5" width="9.125" style="5" customWidth="1"/>
    <col min="6" max="6" width="8.25390625" style="5" customWidth="1"/>
    <col min="7" max="7" width="14.375" style="5" customWidth="1"/>
    <col min="8" max="8" width="15.75390625" style="5" customWidth="1"/>
    <col min="9" max="9" width="10.375" style="5" bestFit="1" customWidth="1"/>
    <col min="10" max="16384" width="9.125" style="5" customWidth="1"/>
  </cols>
  <sheetData>
    <row r="1" spans="1:8" ht="15">
      <c r="A1" s="302" t="s">
        <v>126</v>
      </c>
      <c r="B1" s="302"/>
      <c r="C1" s="302"/>
      <c r="D1" s="302"/>
      <c r="E1" s="302"/>
      <c r="F1" s="302"/>
      <c r="G1" s="306"/>
      <c r="H1" s="306"/>
    </row>
    <row r="2" spans="1:8" ht="15">
      <c r="A2" s="302" t="s">
        <v>199</v>
      </c>
      <c r="B2" s="302"/>
      <c r="C2" s="302"/>
      <c r="D2" s="302"/>
      <c r="E2" s="302"/>
      <c r="F2" s="302"/>
      <c r="G2" s="306"/>
      <c r="H2" s="306"/>
    </row>
    <row r="3" spans="1:8" ht="15">
      <c r="A3" s="302" t="s">
        <v>200</v>
      </c>
      <c r="B3" s="302"/>
      <c r="C3" s="302"/>
      <c r="D3" s="302"/>
      <c r="E3" s="302"/>
      <c r="F3" s="302"/>
      <c r="G3" s="306"/>
      <c r="H3" s="306"/>
    </row>
    <row r="4" spans="1:8" ht="15" customHeight="1">
      <c r="A4" s="307" t="s">
        <v>480</v>
      </c>
      <c r="B4" s="307"/>
      <c r="C4" s="307"/>
      <c r="D4" s="307"/>
      <c r="E4" s="307"/>
      <c r="F4" s="307"/>
      <c r="G4" s="306"/>
      <c r="H4" s="306"/>
    </row>
    <row r="5" spans="1:8" ht="15" customHeight="1">
      <c r="A5" s="307" t="s">
        <v>308</v>
      </c>
      <c r="B5" s="307"/>
      <c r="C5" s="307"/>
      <c r="D5" s="307"/>
      <c r="E5" s="307"/>
      <c r="F5" s="307"/>
      <c r="G5" s="306"/>
      <c r="H5" s="306"/>
    </row>
    <row r="6" spans="1:8" ht="15">
      <c r="A6" s="74"/>
      <c r="B6" s="46"/>
      <c r="C6" s="302" t="s">
        <v>251</v>
      </c>
      <c r="D6" s="302"/>
      <c r="E6" s="302"/>
      <c r="F6" s="302"/>
      <c r="G6" s="306"/>
      <c r="H6" s="306"/>
    </row>
    <row r="8" spans="3:8" ht="15">
      <c r="C8" s="46"/>
      <c r="D8" s="46"/>
      <c r="E8" s="44"/>
      <c r="F8" s="44"/>
      <c r="G8" s="44"/>
      <c r="H8" s="45" t="s">
        <v>409</v>
      </c>
    </row>
    <row r="9" spans="2:8" ht="15">
      <c r="B9" s="302" t="s">
        <v>199</v>
      </c>
      <c r="C9" s="302"/>
      <c r="D9" s="302"/>
      <c r="E9" s="302"/>
      <c r="F9" s="302"/>
      <c r="G9" s="302"/>
      <c r="H9" s="302"/>
    </row>
    <row r="10" spans="2:8" ht="15">
      <c r="B10" s="302" t="s">
        <v>200</v>
      </c>
      <c r="C10" s="302"/>
      <c r="D10" s="302"/>
      <c r="E10" s="302"/>
      <c r="F10" s="302"/>
      <c r="G10" s="302"/>
      <c r="H10" s="302"/>
    </row>
    <row r="11" spans="2:8" ht="13.5" customHeight="1">
      <c r="B11" s="307" t="s">
        <v>449</v>
      </c>
      <c r="C11" s="307"/>
      <c r="D11" s="307"/>
      <c r="E11" s="307"/>
      <c r="F11" s="307"/>
      <c r="G11" s="307"/>
      <c r="H11" s="307"/>
    </row>
    <row r="12" spans="2:8" ht="15" customHeight="1">
      <c r="B12" s="307" t="s">
        <v>308</v>
      </c>
      <c r="C12" s="307"/>
      <c r="D12" s="307"/>
      <c r="E12" s="307"/>
      <c r="F12" s="307"/>
      <c r="G12" s="307"/>
      <c r="H12" s="307"/>
    </row>
    <row r="13" spans="3:8" ht="18.75" customHeight="1">
      <c r="C13" s="46"/>
      <c r="D13" s="46"/>
      <c r="E13" s="302" t="s">
        <v>612</v>
      </c>
      <c r="F13" s="302"/>
      <c r="G13" s="302"/>
      <c r="H13" s="302"/>
    </row>
    <row r="15" spans="1:12" ht="78" customHeight="1">
      <c r="A15" s="42"/>
      <c r="B15" s="320" t="s">
        <v>410</v>
      </c>
      <c r="C15" s="320"/>
      <c r="D15" s="320"/>
      <c r="E15" s="320"/>
      <c r="F15" s="320"/>
      <c r="G15" s="320"/>
      <c r="H15" s="320"/>
      <c r="L15" s="235"/>
    </row>
    <row r="16" spans="2:8" ht="25.5" customHeight="1">
      <c r="B16" s="320"/>
      <c r="C16" s="320"/>
      <c r="D16" s="320"/>
      <c r="E16" s="320"/>
      <c r="F16" s="320"/>
      <c r="G16" s="254"/>
      <c r="H16" s="10" t="s">
        <v>361</v>
      </c>
    </row>
    <row r="17" spans="1:8" ht="14.25" customHeight="1">
      <c r="A17" s="323" t="s">
        <v>319</v>
      </c>
      <c r="B17" s="325" t="s">
        <v>320</v>
      </c>
      <c r="C17" s="321" t="s">
        <v>294</v>
      </c>
      <c r="D17" s="321" t="s">
        <v>295</v>
      </c>
      <c r="E17" s="321" t="s">
        <v>323</v>
      </c>
      <c r="F17" s="321" t="s">
        <v>324</v>
      </c>
      <c r="G17" s="317" t="s">
        <v>127</v>
      </c>
      <c r="H17" s="317" t="s">
        <v>411</v>
      </c>
    </row>
    <row r="18" spans="1:8" ht="51" customHeight="1">
      <c r="A18" s="324"/>
      <c r="B18" s="326"/>
      <c r="C18" s="322"/>
      <c r="D18" s="322"/>
      <c r="E18" s="322"/>
      <c r="F18" s="322"/>
      <c r="G18" s="318"/>
      <c r="H18" s="318"/>
    </row>
    <row r="19" spans="1:8" ht="12.75">
      <c r="A19" s="78" t="s">
        <v>481</v>
      </c>
      <c r="B19" s="79">
        <v>2</v>
      </c>
      <c r="C19" s="49" t="s">
        <v>482</v>
      </c>
      <c r="D19" s="49" t="s">
        <v>183</v>
      </c>
      <c r="E19" s="49" t="s">
        <v>483</v>
      </c>
      <c r="F19" s="49" t="s">
        <v>484</v>
      </c>
      <c r="G19" s="150">
        <v>7</v>
      </c>
      <c r="H19" s="258">
        <v>8</v>
      </c>
    </row>
    <row r="20" spans="1:8" ht="22.5" customHeight="1">
      <c r="A20" s="174" t="s">
        <v>325</v>
      </c>
      <c r="B20" s="177" t="s">
        <v>9</v>
      </c>
      <c r="C20" s="151" t="s">
        <v>184</v>
      </c>
      <c r="D20" s="151"/>
      <c r="E20" s="151"/>
      <c r="F20" s="151"/>
      <c r="G20" s="152">
        <f>G21+G25+G31+G51+G57+G61</f>
        <v>87383.30181</v>
      </c>
      <c r="H20" s="152">
        <f>H21+H25+H31+H51+H57+H61</f>
        <v>89035.62726000001</v>
      </c>
    </row>
    <row r="21" spans="1:8" ht="30.75" customHeight="1">
      <c r="A21" s="178"/>
      <c r="B21" s="179" t="s">
        <v>48</v>
      </c>
      <c r="C21" s="151" t="s">
        <v>184</v>
      </c>
      <c r="D21" s="151" t="s">
        <v>185</v>
      </c>
      <c r="E21" s="151"/>
      <c r="F21" s="151"/>
      <c r="G21" s="152">
        <f aca="true" t="shared" si="0" ref="G21:H23">G22</f>
        <v>3641.12</v>
      </c>
      <c r="H21" s="152">
        <f t="shared" si="0"/>
        <v>3641.12</v>
      </c>
    </row>
    <row r="22" spans="1:8" ht="12.75">
      <c r="A22" s="178"/>
      <c r="B22" s="75" t="s">
        <v>112</v>
      </c>
      <c r="C22" s="153" t="s">
        <v>184</v>
      </c>
      <c r="D22" s="153" t="s">
        <v>185</v>
      </c>
      <c r="E22" s="153" t="s">
        <v>113</v>
      </c>
      <c r="F22" s="153"/>
      <c r="G22" s="154">
        <f t="shared" si="0"/>
        <v>3641.12</v>
      </c>
      <c r="H22" s="154">
        <f t="shared" si="0"/>
        <v>3641.12</v>
      </c>
    </row>
    <row r="23" spans="1:8" ht="18.75" customHeight="1">
      <c r="A23" s="178"/>
      <c r="B23" s="76" t="s">
        <v>621</v>
      </c>
      <c r="C23" s="153" t="s">
        <v>184</v>
      </c>
      <c r="D23" s="153" t="s">
        <v>185</v>
      </c>
      <c r="E23" s="153" t="s">
        <v>89</v>
      </c>
      <c r="F23" s="153"/>
      <c r="G23" s="154">
        <f t="shared" si="0"/>
        <v>3641.12</v>
      </c>
      <c r="H23" s="154">
        <f t="shared" si="0"/>
        <v>3641.12</v>
      </c>
    </row>
    <row r="24" spans="1:8" ht="57.75" customHeight="1">
      <c r="A24" s="178"/>
      <c r="B24" s="76" t="s">
        <v>296</v>
      </c>
      <c r="C24" s="153" t="s">
        <v>184</v>
      </c>
      <c r="D24" s="153" t="s">
        <v>185</v>
      </c>
      <c r="E24" s="153" t="s">
        <v>89</v>
      </c>
      <c r="F24" s="153" t="s">
        <v>299</v>
      </c>
      <c r="G24" s="154">
        <v>3641.12</v>
      </c>
      <c r="H24" s="154">
        <v>3641.12</v>
      </c>
    </row>
    <row r="25" spans="1:8" ht="46.5" customHeight="1">
      <c r="A25" s="178"/>
      <c r="B25" s="180" t="s">
        <v>165</v>
      </c>
      <c r="C25" s="151" t="s">
        <v>184</v>
      </c>
      <c r="D25" s="151" t="s">
        <v>186</v>
      </c>
      <c r="E25" s="151"/>
      <c r="F25" s="151"/>
      <c r="G25" s="152">
        <f>G26</f>
        <v>4744</v>
      </c>
      <c r="H25" s="152">
        <f>H26</f>
        <v>4752</v>
      </c>
    </row>
    <row r="26" spans="1:8" ht="15.75" customHeight="1">
      <c r="A26" s="178"/>
      <c r="B26" s="181" t="s">
        <v>112</v>
      </c>
      <c r="C26" s="153" t="s">
        <v>184</v>
      </c>
      <c r="D26" s="153" t="s">
        <v>186</v>
      </c>
      <c r="E26" s="153" t="s">
        <v>113</v>
      </c>
      <c r="F26" s="153"/>
      <c r="G26" s="154">
        <f>G27</f>
        <v>4744</v>
      </c>
      <c r="H26" s="154">
        <f>H27</f>
        <v>4752</v>
      </c>
    </row>
    <row r="27" spans="1:8" ht="58.5" customHeight="1">
      <c r="A27" s="178"/>
      <c r="B27" s="259" t="s">
        <v>207</v>
      </c>
      <c r="C27" s="153" t="s">
        <v>184</v>
      </c>
      <c r="D27" s="153" t="s">
        <v>186</v>
      </c>
      <c r="E27" s="153" t="s">
        <v>114</v>
      </c>
      <c r="F27" s="153"/>
      <c r="G27" s="154">
        <f>G28+G29+G30</f>
        <v>4744</v>
      </c>
      <c r="H27" s="154">
        <f>H28+H29+H30</f>
        <v>4752</v>
      </c>
    </row>
    <row r="28" spans="1:8" ht="57" customHeight="1">
      <c r="A28" s="178"/>
      <c r="B28" s="76" t="s">
        <v>296</v>
      </c>
      <c r="C28" s="153" t="s">
        <v>184</v>
      </c>
      <c r="D28" s="153" t="s">
        <v>186</v>
      </c>
      <c r="E28" s="153" t="s">
        <v>114</v>
      </c>
      <c r="F28" s="153" t="s">
        <v>299</v>
      </c>
      <c r="G28" s="154">
        <v>4522</v>
      </c>
      <c r="H28" s="154">
        <v>4530</v>
      </c>
    </row>
    <row r="29" spans="1:8" ht="26.25" customHeight="1">
      <c r="A29" s="178"/>
      <c r="B29" s="76" t="s">
        <v>297</v>
      </c>
      <c r="C29" s="153" t="s">
        <v>184</v>
      </c>
      <c r="D29" s="153" t="s">
        <v>186</v>
      </c>
      <c r="E29" s="153" t="s">
        <v>114</v>
      </c>
      <c r="F29" s="153" t="s">
        <v>300</v>
      </c>
      <c r="G29" s="154">
        <v>220</v>
      </c>
      <c r="H29" s="154">
        <v>220</v>
      </c>
    </row>
    <row r="30" spans="1:8" ht="12.75">
      <c r="A30" s="178"/>
      <c r="B30" s="76" t="s">
        <v>298</v>
      </c>
      <c r="C30" s="153" t="s">
        <v>184</v>
      </c>
      <c r="D30" s="153" t="s">
        <v>186</v>
      </c>
      <c r="E30" s="153" t="s">
        <v>114</v>
      </c>
      <c r="F30" s="153" t="s">
        <v>301</v>
      </c>
      <c r="G30" s="154">
        <v>2</v>
      </c>
      <c r="H30" s="154">
        <v>2</v>
      </c>
    </row>
    <row r="31" spans="1:8" ht="44.25" customHeight="1">
      <c r="A31" s="178"/>
      <c r="B31" s="179" t="s">
        <v>335</v>
      </c>
      <c r="C31" s="151" t="s">
        <v>184</v>
      </c>
      <c r="D31" s="151" t="s">
        <v>187</v>
      </c>
      <c r="E31" s="151"/>
      <c r="F31" s="151"/>
      <c r="G31" s="152">
        <f>G32+G36</f>
        <v>33702.09986</v>
      </c>
      <c r="H31" s="152">
        <f>H32+H36</f>
        <v>33702.09986</v>
      </c>
    </row>
    <row r="32" spans="1:8" ht="19.5" customHeight="1">
      <c r="A32" s="178"/>
      <c r="B32" s="75" t="s">
        <v>112</v>
      </c>
      <c r="C32" s="153" t="s">
        <v>184</v>
      </c>
      <c r="D32" s="153" t="s">
        <v>187</v>
      </c>
      <c r="E32" s="153" t="s">
        <v>90</v>
      </c>
      <c r="F32" s="153"/>
      <c r="G32" s="154">
        <f>G33+G39+G41</f>
        <v>29903.729</v>
      </c>
      <c r="H32" s="154">
        <f>H33+H39+H41</f>
        <v>29903.729</v>
      </c>
    </row>
    <row r="33" spans="1:8" ht="57" customHeight="1">
      <c r="A33" s="178"/>
      <c r="B33" s="183" t="s">
        <v>561</v>
      </c>
      <c r="C33" s="153" t="s">
        <v>184</v>
      </c>
      <c r="D33" s="153" t="s">
        <v>187</v>
      </c>
      <c r="E33" s="153" t="s">
        <v>114</v>
      </c>
      <c r="F33" s="153"/>
      <c r="G33" s="154">
        <f>G34+G35</f>
        <v>24475.729</v>
      </c>
      <c r="H33" s="154">
        <f>H34+H35</f>
        <v>24475.729</v>
      </c>
    </row>
    <row r="34" spans="1:8" ht="57.75" customHeight="1">
      <c r="A34" s="178"/>
      <c r="B34" s="76" t="s">
        <v>296</v>
      </c>
      <c r="C34" s="153" t="s">
        <v>184</v>
      </c>
      <c r="D34" s="153" t="s">
        <v>187</v>
      </c>
      <c r="E34" s="153" t="s">
        <v>114</v>
      </c>
      <c r="F34" s="153" t="s">
        <v>299</v>
      </c>
      <c r="G34" s="154">
        <f>24091.729</f>
        <v>24091.729</v>
      </c>
      <c r="H34" s="154">
        <f>24091.729</f>
        <v>24091.729</v>
      </c>
    </row>
    <row r="35" spans="1:8" ht="25.5">
      <c r="A35" s="178"/>
      <c r="B35" s="76" t="s">
        <v>297</v>
      </c>
      <c r="C35" s="153" t="s">
        <v>184</v>
      </c>
      <c r="D35" s="153" t="s">
        <v>187</v>
      </c>
      <c r="E35" s="153" t="s">
        <v>114</v>
      </c>
      <c r="F35" s="153" t="s">
        <v>300</v>
      </c>
      <c r="G35" s="154">
        <v>384</v>
      </c>
      <c r="H35" s="154">
        <v>384</v>
      </c>
    </row>
    <row r="36" spans="1:8" ht="51.75" customHeight="1">
      <c r="A36" s="178"/>
      <c r="B36" s="223" t="s">
        <v>603</v>
      </c>
      <c r="C36" s="153" t="s">
        <v>184</v>
      </c>
      <c r="D36" s="153" t="s">
        <v>187</v>
      </c>
      <c r="E36" s="153" t="s">
        <v>563</v>
      </c>
      <c r="F36" s="153"/>
      <c r="G36" s="154">
        <f>G37</f>
        <v>3798.37086</v>
      </c>
      <c r="H36" s="154">
        <f>H37</f>
        <v>3798.37086</v>
      </c>
    </row>
    <row r="37" spans="1:8" ht="51">
      <c r="A37" s="178"/>
      <c r="B37" s="224" t="s">
        <v>561</v>
      </c>
      <c r="C37" s="153" t="s">
        <v>184</v>
      </c>
      <c r="D37" s="153" t="s">
        <v>187</v>
      </c>
      <c r="E37" s="153" t="s">
        <v>564</v>
      </c>
      <c r="F37" s="153"/>
      <c r="G37" s="154">
        <f>G38</f>
        <v>3798.37086</v>
      </c>
      <c r="H37" s="154">
        <f>H38</f>
        <v>3798.37086</v>
      </c>
    </row>
    <row r="38" spans="1:8" ht="51">
      <c r="A38" s="178"/>
      <c r="B38" s="200" t="s">
        <v>296</v>
      </c>
      <c r="C38" s="153" t="s">
        <v>184</v>
      </c>
      <c r="D38" s="153" t="s">
        <v>187</v>
      </c>
      <c r="E38" s="153" t="s">
        <v>564</v>
      </c>
      <c r="F38" s="153" t="s">
        <v>299</v>
      </c>
      <c r="G38" s="154">
        <v>3798.37086</v>
      </c>
      <c r="H38" s="154">
        <v>3798.37086</v>
      </c>
    </row>
    <row r="39" spans="1:8" ht="66.75" customHeight="1">
      <c r="A39" s="178"/>
      <c r="B39" s="186" t="s">
        <v>91</v>
      </c>
      <c r="C39" s="153" t="s">
        <v>184</v>
      </c>
      <c r="D39" s="153" t="s">
        <v>187</v>
      </c>
      <c r="E39" s="153" t="s">
        <v>92</v>
      </c>
      <c r="F39" s="153"/>
      <c r="G39" s="154">
        <f>G40</f>
        <v>1114</v>
      </c>
      <c r="H39" s="154">
        <f>H40</f>
        <v>1114</v>
      </c>
    </row>
    <row r="40" spans="1:8" ht="57" customHeight="1">
      <c r="A40" s="178"/>
      <c r="B40" s="76" t="s">
        <v>296</v>
      </c>
      <c r="C40" s="153" t="s">
        <v>184</v>
      </c>
      <c r="D40" s="153" t="s">
        <v>187</v>
      </c>
      <c r="E40" s="153" t="s">
        <v>92</v>
      </c>
      <c r="F40" s="153" t="s">
        <v>299</v>
      </c>
      <c r="G40" s="154">
        <v>1114</v>
      </c>
      <c r="H40" s="154">
        <v>1114</v>
      </c>
    </row>
    <row r="41" spans="1:8" ht="37.5" customHeight="1">
      <c r="A41" s="178"/>
      <c r="B41" s="76" t="s">
        <v>85</v>
      </c>
      <c r="C41" s="153" t="s">
        <v>184</v>
      </c>
      <c r="D41" s="153" t="s">
        <v>187</v>
      </c>
      <c r="E41" s="153" t="s">
        <v>170</v>
      </c>
      <c r="F41" s="153"/>
      <c r="G41" s="154">
        <f>G42+G46</f>
        <v>4314</v>
      </c>
      <c r="H41" s="154">
        <f>H42+H46</f>
        <v>4314</v>
      </c>
    </row>
    <row r="42" spans="1:8" ht="46.5" customHeight="1">
      <c r="A42" s="178"/>
      <c r="B42" s="76" t="s">
        <v>93</v>
      </c>
      <c r="C42" s="153" t="s">
        <v>184</v>
      </c>
      <c r="D42" s="153" t="s">
        <v>187</v>
      </c>
      <c r="E42" s="153" t="s">
        <v>94</v>
      </c>
      <c r="F42" s="153"/>
      <c r="G42" s="154">
        <f>G43</f>
        <v>2866</v>
      </c>
      <c r="H42" s="154">
        <f>H43</f>
        <v>2866</v>
      </c>
    </row>
    <row r="43" spans="1:8" ht="80.25" customHeight="1">
      <c r="A43" s="178"/>
      <c r="B43" s="75" t="s">
        <v>95</v>
      </c>
      <c r="C43" s="153" t="s">
        <v>184</v>
      </c>
      <c r="D43" s="153" t="s">
        <v>187</v>
      </c>
      <c r="E43" s="153" t="s">
        <v>96</v>
      </c>
      <c r="F43" s="153"/>
      <c r="G43" s="154">
        <f>G44+G45</f>
        <v>2866</v>
      </c>
      <c r="H43" s="154">
        <f>H44+H45</f>
        <v>2866</v>
      </c>
    </row>
    <row r="44" spans="1:8" ht="61.5" customHeight="1">
      <c r="A44" s="178"/>
      <c r="B44" s="76" t="s">
        <v>296</v>
      </c>
      <c r="C44" s="153" t="s">
        <v>184</v>
      </c>
      <c r="D44" s="153" t="s">
        <v>187</v>
      </c>
      <c r="E44" s="153" t="s">
        <v>96</v>
      </c>
      <c r="F44" s="153" t="s">
        <v>299</v>
      </c>
      <c r="G44" s="154">
        <v>2008.072</v>
      </c>
      <c r="H44" s="154">
        <v>2008.072</v>
      </c>
    </row>
    <row r="45" spans="1:8" ht="33" customHeight="1">
      <c r="A45" s="178"/>
      <c r="B45" s="76" t="s">
        <v>297</v>
      </c>
      <c r="C45" s="153" t="s">
        <v>184</v>
      </c>
      <c r="D45" s="153" t="s">
        <v>187</v>
      </c>
      <c r="E45" s="153" t="s">
        <v>96</v>
      </c>
      <c r="F45" s="153" t="s">
        <v>300</v>
      </c>
      <c r="G45" s="154">
        <v>857.928</v>
      </c>
      <c r="H45" s="154">
        <v>857.928</v>
      </c>
    </row>
    <row r="46" spans="1:8" ht="49.5" customHeight="1">
      <c r="A46" s="178"/>
      <c r="B46" s="76" t="s">
        <v>188</v>
      </c>
      <c r="C46" s="153" t="s">
        <v>184</v>
      </c>
      <c r="D46" s="153" t="s">
        <v>187</v>
      </c>
      <c r="E46" s="153" t="s">
        <v>86</v>
      </c>
      <c r="F46" s="153"/>
      <c r="G46" s="154">
        <f>G47+G49</f>
        <v>1448</v>
      </c>
      <c r="H46" s="154">
        <f>H47+H49</f>
        <v>1448</v>
      </c>
    </row>
    <row r="47" spans="1:8" ht="94.5" customHeight="1">
      <c r="A47" s="178"/>
      <c r="B47" s="76" t="s">
        <v>189</v>
      </c>
      <c r="C47" s="153" t="s">
        <v>184</v>
      </c>
      <c r="D47" s="153" t="s">
        <v>187</v>
      </c>
      <c r="E47" s="153" t="s">
        <v>190</v>
      </c>
      <c r="F47" s="153"/>
      <c r="G47" s="154">
        <f>G48</f>
        <v>970</v>
      </c>
      <c r="H47" s="154">
        <f>H48</f>
        <v>970</v>
      </c>
    </row>
    <row r="48" spans="1:8" ht="60.75" customHeight="1">
      <c r="A48" s="178"/>
      <c r="B48" s="76" t="s">
        <v>296</v>
      </c>
      <c r="C48" s="153" t="s">
        <v>184</v>
      </c>
      <c r="D48" s="153" t="s">
        <v>187</v>
      </c>
      <c r="E48" s="153" t="s">
        <v>190</v>
      </c>
      <c r="F48" s="153" t="s">
        <v>299</v>
      </c>
      <c r="G48" s="154">
        <v>970</v>
      </c>
      <c r="H48" s="154">
        <v>970</v>
      </c>
    </row>
    <row r="49" spans="1:8" ht="105.75" customHeight="1">
      <c r="A49" s="178"/>
      <c r="B49" s="76" t="s">
        <v>191</v>
      </c>
      <c r="C49" s="153" t="s">
        <v>184</v>
      </c>
      <c r="D49" s="153" t="s">
        <v>187</v>
      </c>
      <c r="E49" s="153" t="s">
        <v>192</v>
      </c>
      <c r="F49" s="153"/>
      <c r="G49" s="154">
        <f>G50</f>
        <v>478</v>
      </c>
      <c r="H49" s="154">
        <f>H50</f>
        <v>478</v>
      </c>
    </row>
    <row r="50" spans="1:8" ht="57.75" customHeight="1">
      <c r="A50" s="178"/>
      <c r="B50" s="76" t="s">
        <v>296</v>
      </c>
      <c r="C50" s="153" t="s">
        <v>184</v>
      </c>
      <c r="D50" s="153" t="s">
        <v>187</v>
      </c>
      <c r="E50" s="153" t="s">
        <v>192</v>
      </c>
      <c r="F50" s="153" t="s">
        <v>299</v>
      </c>
      <c r="G50" s="154">
        <v>478</v>
      </c>
      <c r="H50" s="154">
        <v>478</v>
      </c>
    </row>
    <row r="51" spans="1:8" ht="30.75" customHeight="1">
      <c r="A51" s="178"/>
      <c r="B51" s="184" t="s">
        <v>329</v>
      </c>
      <c r="C51" s="225" t="s">
        <v>184</v>
      </c>
      <c r="D51" s="225" t="s">
        <v>97</v>
      </c>
      <c r="E51" s="151"/>
      <c r="F51" s="151"/>
      <c r="G51" s="155">
        <f>G53</f>
        <v>12189.945</v>
      </c>
      <c r="H51" s="155">
        <f>H53</f>
        <v>12189.945</v>
      </c>
    </row>
    <row r="52" spans="1:8" ht="23.25" customHeight="1">
      <c r="A52" s="178"/>
      <c r="B52" s="76" t="s">
        <v>112</v>
      </c>
      <c r="C52" s="157" t="s">
        <v>184</v>
      </c>
      <c r="D52" s="157" t="s">
        <v>97</v>
      </c>
      <c r="E52" s="153" t="s">
        <v>113</v>
      </c>
      <c r="F52" s="153"/>
      <c r="G52" s="156">
        <f>G53</f>
        <v>12189.945</v>
      </c>
      <c r="H52" s="156">
        <f>H53</f>
        <v>12189.945</v>
      </c>
    </row>
    <row r="53" spans="1:8" ht="57.75" customHeight="1">
      <c r="A53" s="178"/>
      <c r="B53" s="75" t="s">
        <v>152</v>
      </c>
      <c r="C53" s="153" t="s">
        <v>184</v>
      </c>
      <c r="D53" s="153" t="s">
        <v>97</v>
      </c>
      <c r="E53" s="153" t="s">
        <v>114</v>
      </c>
      <c r="F53" s="153"/>
      <c r="G53" s="156">
        <f>G54+G55+G56</f>
        <v>12189.945</v>
      </c>
      <c r="H53" s="156">
        <f>H54+H55+H56</f>
        <v>12189.945</v>
      </c>
    </row>
    <row r="54" spans="1:8" ht="56.25" customHeight="1">
      <c r="A54" s="178"/>
      <c r="B54" s="76" t="s">
        <v>296</v>
      </c>
      <c r="C54" s="153" t="s">
        <v>184</v>
      </c>
      <c r="D54" s="153" t="s">
        <v>97</v>
      </c>
      <c r="E54" s="153" t="s">
        <v>114</v>
      </c>
      <c r="F54" s="153" t="s">
        <v>299</v>
      </c>
      <c r="G54" s="156">
        <f>6560.884+4962.561</f>
        <v>11523.445</v>
      </c>
      <c r="H54" s="156">
        <f>6560.884+4962.561</f>
        <v>11523.445</v>
      </c>
    </row>
    <row r="55" spans="1:8" ht="33" customHeight="1">
      <c r="A55" s="178"/>
      <c r="B55" s="76" t="s">
        <v>297</v>
      </c>
      <c r="C55" s="157" t="s">
        <v>184</v>
      </c>
      <c r="D55" s="157" t="s">
        <v>97</v>
      </c>
      <c r="E55" s="153" t="s">
        <v>502</v>
      </c>
      <c r="F55" s="153" t="s">
        <v>300</v>
      </c>
      <c r="G55" s="156">
        <f>111+532.5</f>
        <v>643.5</v>
      </c>
      <c r="H55" s="156">
        <f>111+532.5</f>
        <v>643.5</v>
      </c>
    </row>
    <row r="56" spans="1:8" ht="17.25" customHeight="1">
      <c r="A56" s="178"/>
      <c r="B56" s="185" t="s">
        <v>298</v>
      </c>
      <c r="C56" s="157" t="s">
        <v>184</v>
      </c>
      <c r="D56" s="157" t="s">
        <v>97</v>
      </c>
      <c r="E56" s="157" t="s">
        <v>114</v>
      </c>
      <c r="F56" s="157" t="s">
        <v>301</v>
      </c>
      <c r="G56" s="158">
        <f>8+15</f>
        <v>23</v>
      </c>
      <c r="H56" s="158">
        <f>8+15</f>
        <v>23</v>
      </c>
    </row>
    <row r="57" spans="1:8" ht="19.5" customHeight="1">
      <c r="A57" s="178"/>
      <c r="B57" s="180" t="s">
        <v>2</v>
      </c>
      <c r="C57" s="151" t="s">
        <v>184</v>
      </c>
      <c r="D57" s="151" t="s">
        <v>158</v>
      </c>
      <c r="E57" s="151"/>
      <c r="F57" s="151"/>
      <c r="G57" s="152">
        <f aca="true" t="shared" si="1" ref="G57:H59">G58</f>
        <v>1000</v>
      </c>
      <c r="H57" s="152">
        <f t="shared" si="1"/>
        <v>500</v>
      </c>
    </row>
    <row r="58" spans="1:8" ht="19.5" customHeight="1">
      <c r="A58" s="178"/>
      <c r="B58" s="181" t="s">
        <v>112</v>
      </c>
      <c r="C58" s="153" t="s">
        <v>184</v>
      </c>
      <c r="D58" s="153" t="s">
        <v>158</v>
      </c>
      <c r="E58" s="153" t="s">
        <v>113</v>
      </c>
      <c r="F58" s="153"/>
      <c r="G58" s="154">
        <f t="shared" si="1"/>
        <v>1000</v>
      </c>
      <c r="H58" s="154">
        <f t="shared" si="1"/>
        <v>500</v>
      </c>
    </row>
    <row r="59" spans="1:8" ht="28.5" customHeight="1">
      <c r="A59" s="178"/>
      <c r="B59" s="75" t="s">
        <v>193</v>
      </c>
      <c r="C59" s="153" t="s">
        <v>184</v>
      </c>
      <c r="D59" s="153" t="s">
        <v>158</v>
      </c>
      <c r="E59" s="153" t="s">
        <v>194</v>
      </c>
      <c r="F59" s="153"/>
      <c r="G59" s="154">
        <f t="shared" si="1"/>
        <v>1000</v>
      </c>
      <c r="H59" s="154">
        <f t="shared" si="1"/>
        <v>500</v>
      </c>
    </row>
    <row r="60" spans="1:8" ht="14.25" customHeight="1">
      <c r="A60" s="178"/>
      <c r="B60" s="76" t="s">
        <v>298</v>
      </c>
      <c r="C60" s="153" t="s">
        <v>184</v>
      </c>
      <c r="D60" s="153" t="s">
        <v>158</v>
      </c>
      <c r="E60" s="153" t="s">
        <v>194</v>
      </c>
      <c r="F60" s="153" t="s">
        <v>301</v>
      </c>
      <c r="G60" s="154">
        <v>1000</v>
      </c>
      <c r="H60" s="154">
        <v>500</v>
      </c>
    </row>
    <row r="61" spans="1:8" ht="18" customHeight="1">
      <c r="A61" s="178"/>
      <c r="B61" s="179" t="s">
        <v>3</v>
      </c>
      <c r="C61" s="151" t="s">
        <v>184</v>
      </c>
      <c r="D61" s="151" t="s">
        <v>51</v>
      </c>
      <c r="E61" s="151"/>
      <c r="F61" s="151"/>
      <c r="G61" s="159">
        <f>G62+G66+G68+G71+G83+G85</f>
        <v>32106.136950000004</v>
      </c>
      <c r="H61" s="159">
        <f>H62+H66+H68+H71+H83+H85</f>
        <v>34250.462400000004</v>
      </c>
    </row>
    <row r="62" spans="1:8" ht="40.5" customHeight="1">
      <c r="A62" s="178"/>
      <c r="B62" s="75" t="s">
        <v>208</v>
      </c>
      <c r="C62" s="153" t="s">
        <v>184</v>
      </c>
      <c r="D62" s="153" t="s">
        <v>51</v>
      </c>
      <c r="E62" s="153" t="s">
        <v>209</v>
      </c>
      <c r="F62" s="151"/>
      <c r="G62" s="167">
        <f>G63</f>
        <v>84</v>
      </c>
      <c r="H62" s="167">
        <f>H63</f>
        <v>84</v>
      </c>
    </row>
    <row r="63" spans="1:8" ht="81" customHeight="1">
      <c r="A63" s="178"/>
      <c r="B63" s="76" t="s">
        <v>210</v>
      </c>
      <c r="C63" s="153" t="s">
        <v>184</v>
      </c>
      <c r="D63" s="153" t="s">
        <v>51</v>
      </c>
      <c r="E63" s="153" t="s">
        <v>345</v>
      </c>
      <c r="F63" s="153"/>
      <c r="G63" s="167">
        <f>G64+G65</f>
        <v>84</v>
      </c>
      <c r="H63" s="167">
        <f>H64+H65</f>
        <v>84</v>
      </c>
    </row>
    <row r="64" spans="1:8" ht="33.75" customHeight="1">
      <c r="A64" s="178"/>
      <c r="B64" s="76" t="s">
        <v>82</v>
      </c>
      <c r="C64" s="153" t="s">
        <v>184</v>
      </c>
      <c r="D64" s="153" t="s">
        <v>51</v>
      </c>
      <c r="E64" s="153" t="s">
        <v>345</v>
      </c>
      <c r="F64" s="153" t="s">
        <v>216</v>
      </c>
      <c r="G64" s="167">
        <v>29</v>
      </c>
      <c r="H64" s="167">
        <v>29</v>
      </c>
    </row>
    <row r="65" spans="1:8" ht="18.75" customHeight="1">
      <c r="A65" s="178"/>
      <c r="B65" s="76" t="s">
        <v>298</v>
      </c>
      <c r="C65" s="153" t="s">
        <v>184</v>
      </c>
      <c r="D65" s="153" t="s">
        <v>51</v>
      </c>
      <c r="E65" s="153" t="s">
        <v>345</v>
      </c>
      <c r="F65" s="153" t="s">
        <v>301</v>
      </c>
      <c r="G65" s="167">
        <v>55</v>
      </c>
      <c r="H65" s="167">
        <v>55</v>
      </c>
    </row>
    <row r="66" spans="1:8" ht="55.5" customHeight="1">
      <c r="A66" s="178"/>
      <c r="B66" s="76" t="s">
        <v>233</v>
      </c>
      <c r="C66" s="153" t="s">
        <v>184</v>
      </c>
      <c r="D66" s="153" t="s">
        <v>51</v>
      </c>
      <c r="E66" s="153" t="s">
        <v>8</v>
      </c>
      <c r="F66" s="153"/>
      <c r="G66" s="167">
        <f>G67</f>
        <v>278.591</v>
      </c>
      <c r="H66" s="167">
        <f>H67</f>
        <v>278.644</v>
      </c>
    </row>
    <row r="67" spans="1:8" ht="31.5" customHeight="1">
      <c r="A67" s="178"/>
      <c r="B67" s="75" t="s">
        <v>82</v>
      </c>
      <c r="C67" s="153" t="s">
        <v>184</v>
      </c>
      <c r="D67" s="153" t="s">
        <v>51</v>
      </c>
      <c r="E67" s="153" t="s">
        <v>8</v>
      </c>
      <c r="F67" s="153" t="s">
        <v>216</v>
      </c>
      <c r="G67" s="167">
        <v>278.591</v>
      </c>
      <c r="H67" s="167">
        <v>278.644</v>
      </c>
    </row>
    <row r="68" spans="1:8" ht="24" customHeight="1">
      <c r="A68" s="178"/>
      <c r="B68" s="75" t="s">
        <v>112</v>
      </c>
      <c r="C68" s="153" t="s">
        <v>184</v>
      </c>
      <c r="D68" s="153" t="s">
        <v>51</v>
      </c>
      <c r="E68" s="153" t="s">
        <v>113</v>
      </c>
      <c r="F68" s="153"/>
      <c r="G68" s="154">
        <f>G69+G74</f>
        <v>21486.55668</v>
      </c>
      <c r="H68" s="154">
        <f>H69+H74</f>
        <v>21486.55668</v>
      </c>
    </row>
    <row r="69" spans="1:8" ht="47.25" customHeight="1">
      <c r="A69" s="178"/>
      <c r="B69" s="75" t="s">
        <v>195</v>
      </c>
      <c r="C69" s="153" t="s">
        <v>184</v>
      </c>
      <c r="D69" s="153" t="s">
        <v>51</v>
      </c>
      <c r="E69" s="153" t="s">
        <v>196</v>
      </c>
      <c r="F69" s="153"/>
      <c r="G69" s="154">
        <f>G70</f>
        <v>700</v>
      </c>
      <c r="H69" s="154">
        <f>H70</f>
        <v>700</v>
      </c>
    </row>
    <row r="70" spans="1:8" ht="29.25" customHeight="1">
      <c r="A70" s="178"/>
      <c r="B70" s="76" t="s">
        <v>297</v>
      </c>
      <c r="C70" s="153" t="s">
        <v>184</v>
      </c>
      <c r="D70" s="153" t="s">
        <v>51</v>
      </c>
      <c r="E70" s="153" t="s">
        <v>196</v>
      </c>
      <c r="F70" s="153" t="s">
        <v>300</v>
      </c>
      <c r="G70" s="154">
        <f>700</f>
        <v>700</v>
      </c>
      <c r="H70" s="154">
        <v>700</v>
      </c>
    </row>
    <row r="71" spans="1:8" ht="53.25" customHeight="1">
      <c r="A71" s="178"/>
      <c r="B71" s="223" t="s">
        <v>603</v>
      </c>
      <c r="C71" s="153" t="s">
        <v>184</v>
      </c>
      <c r="D71" s="153" t="s">
        <v>51</v>
      </c>
      <c r="E71" s="153" t="s">
        <v>563</v>
      </c>
      <c r="F71" s="153"/>
      <c r="G71" s="154">
        <f>G72+G78</f>
        <v>5151.217049999999</v>
      </c>
      <c r="H71" s="154">
        <f>H72+H78</f>
        <v>5151.217049999999</v>
      </c>
    </row>
    <row r="72" spans="1:8" ht="39.75" customHeight="1">
      <c r="A72" s="178"/>
      <c r="B72" s="186" t="s">
        <v>569</v>
      </c>
      <c r="C72" s="153" t="s">
        <v>184</v>
      </c>
      <c r="D72" s="153" t="s">
        <v>51</v>
      </c>
      <c r="E72" s="153" t="s">
        <v>570</v>
      </c>
      <c r="F72" s="153"/>
      <c r="G72" s="154">
        <f>G73</f>
        <v>1000</v>
      </c>
      <c r="H72" s="154">
        <f>H73</f>
        <v>1000</v>
      </c>
    </row>
    <row r="73" spans="1:8" ht="31.5" customHeight="1">
      <c r="A73" s="178"/>
      <c r="B73" s="76" t="s">
        <v>297</v>
      </c>
      <c r="C73" s="153" t="s">
        <v>184</v>
      </c>
      <c r="D73" s="153" t="s">
        <v>51</v>
      </c>
      <c r="E73" s="153" t="s">
        <v>570</v>
      </c>
      <c r="F73" s="153" t="s">
        <v>300</v>
      </c>
      <c r="G73" s="156">
        <v>1000</v>
      </c>
      <c r="H73" s="156">
        <v>1000</v>
      </c>
    </row>
    <row r="74" spans="1:8" ht="27" customHeight="1">
      <c r="A74" s="178"/>
      <c r="B74" s="75" t="s">
        <v>554</v>
      </c>
      <c r="C74" s="153" t="s">
        <v>184</v>
      </c>
      <c r="D74" s="153" t="s">
        <v>51</v>
      </c>
      <c r="E74" s="153" t="s">
        <v>555</v>
      </c>
      <c r="F74" s="153"/>
      <c r="G74" s="154">
        <f>G75+G76+G77</f>
        <v>20786.55668</v>
      </c>
      <c r="H74" s="154">
        <f>H75+H76+H77</f>
        <v>20786.55668</v>
      </c>
    </row>
    <row r="75" spans="1:8" ht="58.5" customHeight="1">
      <c r="A75" s="178"/>
      <c r="B75" s="76" t="s">
        <v>296</v>
      </c>
      <c r="C75" s="153" t="s">
        <v>184</v>
      </c>
      <c r="D75" s="153" t="s">
        <v>51</v>
      </c>
      <c r="E75" s="153" t="s">
        <v>555</v>
      </c>
      <c r="F75" s="153" t="s">
        <v>299</v>
      </c>
      <c r="G75" s="154">
        <f>11589.34868</f>
        <v>11589.34868</v>
      </c>
      <c r="H75" s="154">
        <f>11589.34868</f>
        <v>11589.34868</v>
      </c>
    </row>
    <row r="76" spans="1:8" ht="32.25" customHeight="1">
      <c r="A76" s="178"/>
      <c r="B76" s="76" t="s">
        <v>297</v>
      </c>
      <c r="C76" s="153" t="s">
        <v>184</v>
      </c>
      <c r="D76" s="153" t="s">
        <v>51</v>
      </c>
      <c r="E76" s="153" t="s">
        <v>555</v>
      </c>
      <c r="F76" s="153" t="s">
        <v>300</v>
      </c>
      <c r="G76" s="154">
        <v>8847.208</v>
      </c>
      <c r="H76" s="154">
        <f>8847.208</f>
        <v>8847.208</v>
      </c>
    </row>
    <row r="77" spans="1:8" ht="20.25" customHeight="1">
      <c r="A77" s="178"/>
      <c r="B77" s="76" t="s">
        <v>298</v>
      </c>
      <c r="C77" s="153" t="s">
        <v>184</v>
      </c>
      <c r="D77" s="153" t="s">
        <v>51</v>
      </c>
      <c r="E77" s="153" t="s">
        <v>555</v>
      </c>
      <c r="F77" s="153" t="s">
        <v>301</v>
      </c>
      <c r="G77" s="154">
        <v>350</v>
      </c>
      <c r="H77" s="154">
        <v>350</v>
      </c>
    </row>
    <row r="78" spans="1:8" ht="49.5" customHeight="1">
      <c r="A78" s="178"/>
      <c r="B78" s="223" t="s">
        <v>603</v>
      </c>
      <c r="C78" s="153" t="s">
        <v>184</v>
      </c>
      <c r="D78" s="153" t="s">
        <v>51</v>
      </c>
      <c r="E78" s="153" t="s">
        <v>563</v>
      </c>
      <c r="F78" s="153"/>
      <c r="G78" s="154">
        <f>G79</f>
        <v>4151.217049999999</v>
      </c>
      <c r="H78" s="154">
        <f>H79</f>
        <v>4151.217049999999</v>
      </c>
    </row>
    <row r="79" spans="1:8" ht="21.75" customHeight="1">
      <c r="A79" s="178"/>
      <c r="B79" s="75" t="s">
        <v>572</v>
      </c>
      <c r="C79" s="153" t="s">
        <v>184</v>
      </c>
      <c r="D79" s="153" t="s">
        <v>51</v>
      </c>
      <c r="E79" s="153" t="s">
        <v>573</v>
      </c>
      <c r="F79" s="153"/>
      <c r="G79" s="156">
        <f>G80+G81+G82</f>
        <v>4151.217049999999</v>
      </c>
      <c r="H79" s="156">
        <f>H80+H81+H82</f>
        <v>4151.217049999999</v>
      </c>
    </row>
    <row r="80" spans="1:8" ht="54" customHeight="1">
      <c r="A80" s="178"/>
      <c r="B80" s="76" t="s">
        <v>296</v>
      </c>
      <c r="C80" s="153" t="s">
        <v>184</v>
      </c>
      <c r="D80" s="153" t="s">
        <v>51</v>
      </c>
      <c r="E80" s="153" t="s">
        <v>573</v>
      </c>
      <c r="F80" s="153" t="s">
        <v>299</v>
      </c>
      <c r="G80" s="156">
        <v>2720.72205</v>
      </c>
      <c r="H80" s="156">
        <v>2720.72205</v>
      </c>
    </row>
    <row r="81" spans="1:8" ht="28.5" customHeight="1">
      <c r="A81" s="178"/>
      <c r="B81" s="76" t="s">
        <v>297</v>
      </c>
      <c r="C81" s="153" t="s">
        <v>184</v>
      </c>
      <c r="D81" s="153" t="s">
        <v>51</v>
      </c>
      <c r="E81" s="153" t="s">
        <v>573</v>
      </c>
      <c r="F81" s="153" t="s">
        <v>300</v>
      </c>
      <c r="G81" s="156">
        <v>1245.495</v>
      </c>
      <c r="H81" s="156">
        <v>1245.495</v>
      </c>
    </row>
    <row r="82" spans="1:8" ht="21.75" customHeight="1">
      <c r="A82" s="178"/>
      <c r="B82" s="76" t="s">
        <v>298</v>
      </c>
      <c r="C82" s="153" t="s">
        <v>184</v>
      </c>
      <c r="D82" s="153" t="s">
        <v>51</v>
      </c>
      <c r="E82" s="153" t="s">
        <v>573</v>
      </c>
      <c r="F82" s="153" t="s">
        <v>301</v>
      </c>
      <c r="G82" s="156">
        <v>185</v>
      </c>
      <c r="H82" s="156">
        <v>185</v>
      </c>
    </row>
    <row r="83" spans="1:8" ht="66.75" customHeight="1">
      <c r="A83" s="178"/>
      <c r="B83" s="186" t="s">
        <v>552</v>
      </c>
      <c r="C83" s="153" t="s">
        <v>184</v>
      </c>
      <c r="D83" s="153" t="s">
        <v>51</v>
      </c>
      <c r="E83" s="153" t="s">
        <v>553</v>
      </c>
      <c r="F83" s="153"/>
      <c r="G83" s="154">
        <f>G84</f>
        <v>34.9</v>
      </c>
      <c r="H83" s="154">
        <f>H84</f>
        <v>34.9</v>
      </c>
    </row>
    <row r="84" spans="1:8" ht="36" customHeight="1">
      <c r="A84" s="178"/>
      <c r="B84" s="76" t="s">
        <v>297</v>
      </c>
      <c r="C84" s="153" t="s">
        <v>184</v>
      </c>
      <c r="D84" s="153" t="s">
        <v>51</v>
      </c>
      <c r="E84" s="153" t="s">
        <v>553</v>
      </c>
      <c r="F84" s="153" t="s">
        <v>300</v>
      </c>
      <c r="G84" s="154">
        <v>34.9</v>
      </c>
      <c r="H84" s="154">
        <v>34.9</v>
      </c>
    </row>
    <row r="85" spans="1:8" ht="36.75" customHeight="1">
      <c r="A85" s="178"/>
      <c r="B85" s="75" t="s">
        <v>337</v>
      </c>
      <c r="C85" s="153" t="s">
        <v>184</v>
      </c>
      <c r="D85" s="153" t="s">
        <v>51</v>
      </c>
      <c r="E85" s="153" t="s">
        <v>340</v>
      </c>
      <c r="F85" s="160"/>
      <c r="G85" s="154">
        <f>G86</f>
        <v>5070.87222</v>
      </c>
      <c r="H85" s="154">
        <f>H86</f>
        <v>7215.14467</v>
      </c>
    </row>
    <row r="86" spans="1:8" ht="18.75" customHeight="1">
      <c r="A86" s="178"/>
      <c r="B86" s="76" t="s">
        <v>298</v>
      </c>
      <c r="C86" s="153" t="s">
        <v>184</v>
      </c>
      <c r="D86" s="153" t="s">
        <v>51</v>
      </c>
      <c r="E86" s="153" t="s">
        <v>340</v>
      </c>
      <c r="F86" s="153" t="s">
        <v>301</v>
      </c>
      <c r="G86" s="154">
        <f>1502.86771-144.28518+3712.28969</f>
        <v>5070.87222</v>
      </c>
      <c r="H86" s="154">
        <f>466.47687-144.28518+6892.95298</f>
        <v>7215.14467</v>
      </c>
    </row>
    <row r="87" spans="1:8" ht="20.25" customHeight="1">
      <c r="A87" s="174" t="s">
        <v>331</v>
      </c>
      <c r="B87" s="55" t="s">
        <v>99</v>
      </c>
      <c r="C87" s="151" t="s">
        <v>185</v>
      </c>
      <c r="D87" s="153"/>
      <c r="E87" s="153"/>
      <c r="F87" s="153"/>
      <c r="G87" s="152">
        <f>G88</f>
        <v>363.3</v>
      </c>
      <c r="H87" s="152">
        <f>H88</f>
        <v>346.6</v>
      </c>
    </row>
    <row r="88" spans="1:8" ht="14.25" customHeight="1">
      <c r="A88" s="178"/>
      <c r="B88" s="179" t="s">
        <v>4</v>
      </c>
      <c r="C88" s="153" t="s">
        <v>185</v>
      </c>
      <c r="D88" s="153" t="s">
        <v>186</v>
      </c>
      <c r="E88" s="151"/>
      <c r="F88" s="151"/>
      <c r="G88" s="154">
        <f>G90</f>
        <v>363.3</v>
      </c>
      <c r="H88" s="154">
        <f>H90</f>
        <v>346.6</v>
      </c>
    </row>
    <row r="89" spans="1:8" ht="24" customHeight="1">
      <c r="A89" s="178"/>
      <c r="B89" s="75" t="s">
        <v>112</v>
      </c>
      <c r="C89" s="153" t="s">
        <v>185</v>
      </c>
      <c r="D89" s="153" t="s">
        <v>186</v>
      </c>
      <c r="E89" s="153" t="s">
        <v>556</v>
      </c>
      <c r="F89" s="153"/>
      <c r="G89" s="154">
        <f>SUM(G90)</f>
        <v>363.3</v>
      </c>
      <c r="H89" s="154">
        <f>SUM(H90)</f>
        <v>346.6</v>
      </c>
    </row>
    <row r="90" spans="1:8" ht="45.75" customHeight="1">
      <c r="A90" s="178"/>
      <c r="B90" s="183" t="s">
        <v>211</v>
      </c>
      <c r="C90" s="153" t="s">
        <v>185</v>
      </c>
      <c r="D90" s="153" t="s">
        <v>186</v>
      </c>
      <c r="E90" s="153" t="s">
        <v>558</v>
      </c>
      <c r="F90" s="153"/>
      <c r="G90" s="154">
        <f>G91</f>
        <v>363.3</v>
      </c>
      <c r="H90" s="154">
        <f>H91</f>
        <v>346.6</v>
      </c>
    </row>
    <row r="91" spans="1:8" ht="19.5" customHeight="1">
      <c r="A91" s="178"/>
      <c r="B91" s="187" t="s">
        <v>302</v>
      </c>
      <c r="C91" s="160" t="s">
        <v>185</v>
      </c>
      <c r="D91" s="160" t="s">
        <v>186</v>
      </c>
      <c r="E91" s="160" t="s">
        <v>558</v>
      </c>
      <c r="F91" s="160"/>
      <c r="G91" s="161">
        <f>G92</f>
        <v>363.3</v>
      </c>
      <c r="H91" s="161">
        <f>H92</f>
        <v>346.6</v>
      </c>
    </row>
    <row r="92" spans="1:8" ht="56.25" customHeight="1">
      <c r="A92" s="178"/>
      <c r="B92" s="76" t="s">
        <v>296</v>
      </c>
      <c r="C92" s="153" t="s">
        <v>185</v>
      </c>
      <c r="D92" s="153" t="s">
        <v>186</v>
      </c>
      <c r="E92" s="153" t="s">
        <v>558</v>
      </c>
      <c r="F92" s="153" t="s">
        <v>299</v>
      </c>
      <c r="G92" s="154">
        <v>363.3</v>
      </c>
      <c r="H92" s="154">
        <v>346.6</v>
      </c>
    </row>
    <row r="93" spans="1:8" ht="26.25" customHeight="1">
      <c r="A93" s="174" t="s">
        <v>478</v>
      </c>
      <c r="B93" s="228" t="s">
        <v>100</v>
      </c>
      <c r="C93" s="229" t="s">
        <v>186</v>
      </c>
      <c r="D93" s="153"/>
      <c r="E93" s="153"/>
      <c r="F93" s="153"/>
      <c r="G93" s="152">
        <f>G94+G101</f>
        <v>4184.778</v>
      </c>
      <c r="H93" s="152">
        <f>H94+H101</f>
        <v>4209.778</v>
      </c>
    </row>
    <row r="94" spans="1:8" ht="21" customHeight="1">
      <c r="A94" s="178"/>
      <c r="B94" s="184" t="s">
        <v>470</v>
      </c>
      <c r="C94" s="151" t="s">
        <v>186</v>
      </c>
      <c r="D94" s="151" t="s">
        <v>187</v>
      </c>
      <c r="E94" s="151"/>
      <c r="F94" s="151"/>
      <c r="G94" s="152">
        <f>G96</f>
        <v>387.2</v>
      </c>
      <c r="H94" s="152">
        <f>H96</f>
        <v>412.2</v>
      </c>
    </row>
    <row r="95" spans="1:8" ht="15.75" customHeight="1">
      <c r="A95" s="178"/>
      <c r="B95" s="76" t="s">
        <v>112</v>
      </c>
      <c r="C95" s="153" t="s">
        <v>186</v>
      </c>
      <c r="D95" s="153" t="s">
        <v>187</v>
      </c>
      <c r="E95" s="153" t="s">
        <v>113</v>
      </c>
      <c r="F95" s="153"/>
      <c r="G95" s="154">
        <f>SUM(G96)</f>
        <v>387.2</v>
      </c>
      <c r="H95" s="154">
        <f>SUM(H96)</f>
        <v>412.2</v>
      </c>
    </row>
    <row r="96" spans="1:8" ht="46.5" customHeight="1">
      <c r="A96" s="178"/>
      <c r="B96" s="75" t="s">
        <v>614</v>
      </c>
      <c r="C96" s="153" t="s">
        <v>186</v>
      </c>
      <c r="D96" s="153" t="s">
        <v>187</v>
      </c>
      <c r="E96" s="153" t="s">
        <v>113</v>
      </c>
      <c r="F96" s="153"/>
      <c r="G96" s="154">
        <f>G98+G99+G100</f>
        <v>387.2</v>
      </c>
      <c r="H96" s="154">
        <f>H98+H99+H100</f>
        <v>412.2</v>
      </c>
    </row>
    <row r="97" spans="1:8" ht="20.25" customHeight="1">
      <c r="A97" s="178"/>
      <c r="B97" s="187" t="s">
        <v>302</v>
      </c>
      <c r="C97" s="160" t="s">
        <v>186</v>
      </c>
      <c r="D97" s="160" t="s">
        <v>187</v>
      </c>
      <c r="E97" s="160" t="s">
        <v>113</v>
      </c>
      <c r="F97" s="153"/>
      <c r="G97" s="161">
        <v>355</v>
      </c>
      <c r="H97" s="161">
        <v>355</v>
      </c>
    </row>
    <row r="98" spans="1:8" ht="63.75" customHeight="1">
      <c r="A98" s="178"/>
      <c r="B98" s="76" t="s">
        <v>296</v>
      </c>
      <c r="C98" s="153" t="s">
        <v>186</v>
      </c>
      <c r="D98" s="153" t="s">
        <v>187</v>
      </c>
      <c r="E98" s="153" t="s">
        <v>574</v>
      </c>
      <c r="F98" s="153" t="s">
        <v>299</v>
      </c>
      <c r="G98" s="154">
        <v>27.7</v>
      </c>
      <c r="H98" s="154">
        <v>29.4</v>
      </c>
    </row>
    <row r="99" spans="1:8" ht="57.75" customHeight="1">
      <c r="A99" s="178"/>
      <c r="B99" s="76" t="s">
        <v>296</v>
      </c>
      <c r="C99" s="153" t="s">
        <v>186</v>
      </c>
      <c r="D99" s="153" t="s">
        <v>187</v>
      </c>
      <c r="E99" s="153" t="s">
        <v>346</v>
      </c>
      <c r="F99" s="153" t="s">
        <v>299</v>
      </c>
      <c r="G99" s="154">
        <v>338.5</v>
      </c>
      <c r="H99" s="154">
        <v>357.8</v>
      </c>
    </row>
    <row r="100" spans="1:8" ht="33.75" customHeight="1">
      <c r="A100" s="178"/>
      <c r="B100" s="76" t="s">
        <v>297</v>
      </c>
      <c r="C100" s="153" t="s">
        <v>186</v>
      </c>
      <c r="D100" s="153" t="s">
        <v>187</v>
      </c>
      <c r="E100" s="153" t="s">
        <v>346</v>
      </c>
      <c r="F100" s="153" t="s">
        <v>300</v>
      </c>
      <c r="G100" s="154">
        <v>21</v>
      </c>
      <c r="H100" s="154">
        <v>25</v>
      </c>
    </row>
    <row r="101" spans="1:8" ht="37.5" customHeight="1">
      <c r="A101" s="178"/>
      <c r="B101" s="179" t="s">
        <v>213</v>
      </c>
      <c r="C101" s="151" t="s">
        <v>186</v>
      </c>
      <c r="D101" s="151" t="s">
        <v>101</v>
      </c>
      <c r="E101" s="151"/>
      <c r="F101" s="151"/>
      <c r="G101" s="152">
        <f>SUM(G102)</f>
        <v>3797.578</v>
      </c>
      <c r="H101" s="152">
        <f>SUM(H102)</f>
        <v>3797.578</v>
      </c>
    </row>
    <row r="102" spans="1:8" ht="27.75" customHeight="1">
      <c r="A102" s="178"/>
      <c r="B102" s="75" t="s">
        <v>112</v>
      </c>
      <c r="C102" s="153" t="s">
        <v>186</v>
      </c>
      <c r="D102" s="153" t="s">
        <v>101</v>
      </c>
      <c r="E102" s="153" t="s">
        <v>113</v>
      </c>
      <c r="F102" s="153"/>
      <c r="G102" s="154">
        <f>G103+G105+G107</f>
        <v>3797.578</v>
      </c>
      <c r="H102" s="154">
        <f>H103+H105+H107</f>
        <v>3797.578</v>
      </c>
    </row>
    <row r="103" spans="1:8" ht="42.75" customHeight="1">
      <c r="A103" s="178"/>
      <c r="B103" s="75" t="s">
        <v>615</v>
      </c>
      <c r="C103" s="153" t="s">
        <v>186</v>
      </c>
      <c r="D103" s="153" t="s">
        <v>101</v>
      </c>
      <c r="E103" s="153" t="s">
        <v>616</v>
      </c>
      <c r="F103" s="153"/>
      <c r="G103" s="154">
        <f>G104</f>
        <v>400</v>
      </c>
      <c r="H103" s="154">
        <f>H104</f>
        <v>400</v>
      </c>
    </row>
    <row r="104" spans="1:8" ht="27" customHeight="1">
      <c r="A104" s="178"/>
      <c r="B104" s="76" t="s">
        <v>297</v>
      </c>
      <c r="C104" s="153" t="s">
        <v>186</v>
      </c>
      <c r="D104" s="153" t="s">
        <v>101</v>
      </c>
      <c r="E104" s="153" t="s">
        <v>616</v>
      </c>
      <c r="F104" s="153" t="s">
        <v>300</v>
      </c>
      <c r="G104" s="154">
        <v>400</v>
      </c>
      <c r="H104" s="154">
        <v>400</v>
      </c>
    </row>
    <row r="105" spans="1:8" ht="42.75" customHeight="1">
      <c r="A105" s="178"/>
      <c r="B105" s="75" t="s">
        <v>617</v>
      </c>
      <c r="C105" s="153" t="s">
        <v>186</v>
      </c>
      <c r="D105" s="153" t="s">
        <v>101</v>
      </c>
      <c r="E105" s="153" t="s">
        <v>618</v>
      </c>
      <c r="F105" s="153"/>
      <c r="G105" s="154">
        <f>G106</f>
        <v>210</v>
      </c>
      <c r="H105" s="154">
        <f>H106</f>
        <v>210</v>
      </c>
    </row>
    <row r="106" spans="1:8" ht="30.75" customHeight="1">
      <c r="A106" s="178"/>
      <c r="B106" s="76" t="s">
        <v>297</v>
      </c>
      <c r="C106" s="153" t="s">
        <v>186</v>
      </c>
      <c r="D106" s="153" t="s">
        <v>101</v>
      </c>
      <c r="E106" s="153" t="s">
        <v>618</v>
      </c>
      <c r="F106" s="153" t="s">
        <v>300</v>
      </c>
      <c r="G106" s="154">
        <v>210</v>
      </c>
      <c r="H106" s="154">
        <v>210</v>
      </c>
    </row>
    <row r="107" spans="1:8" ht="43.5" customHeight="1">
      <c r="A107" s="178"/>
      <c r="B107" s="75" t="s">
        <v>619</v>
      </c>
      <c r="C107" s="153" t="s">
        <v>186</v>
      </c>
      <c r="D107" s="153" t="s">
        <v>101</v>
      </c>
      <c r="E107" s="153" t="s">
        <v>620</v>
      </c>
      <c r="F107" s="160"/>
      <c r="G107" s="154">
        <f>G108+G109</f>
        <v>3187.578</v>
      </c>
      <c r="H107" s="154">
        <f>H108+H109</f>
        <v>3187.578</v>
      </c>
    </row>
    <row r="108" spans="1:8" ht="58.5" customHeight="1">
      <c r="A108" s="178"/>
      <c r="B108" s="76" t="s">
        <v>296</v>
      </c>
      <c r="C108" s="153" t="s">
        <v>186</v>
      </c>
      <c r="D108" s="153" t="s">
        <v>101</v>
      </c>
      <c r="E108" s="153" t="s">
        <v>620</v>
      </c>
      <c r="F108" s="153" t="s">
        <v>299</v>
      </c>
      <c r="G108" s="154">
        <v>2896.538</v>
      </c>
      <c r="H108" s="154">
        <v>2896.538</v>
      </c>
    </row>
    <row r="109" spans="1:8" ht="27.75" customHeight="1">
      <c r="A109" s="178"/>
      <c r="B109" s="76" t="s">
        <v>297</v>
      </c>
      <c r="C109" s="153" t="s">
        <v>186</v>
      </c>
      <c r="D109" s="153" t="s">
        <v>101</v>
      </c>
      <c r="E109" s="153" t="s">
        <v>620</v>
      </c>
      <c r="F109" s="153" t="s">
        <v>300</v>
      </c>
      <c r="G109" s="154">
        <v>291.04</v>
      </c>
      <c r="H109" s="154">
        <v>291.04</v>
      </c>
    </row>
    <row r="110" spans="1:8" ht="14.25">
      <c r="A110" s="178" t="s">
        <v>167</v>
      </c>
      <c r="B110" s="188" t="s">
        <v>486</v>
      </c>
      <c r="C110" s="231" t="s">
        <v>187</v>
      </c>
      <c r="D110" s="153"/>
      <c r="E110" s="153"/>
      <c r="F110" s="153"/>
      <c r="G110" s="152">
        <f aca="true" t="shared" si="2" ref="G110:H113">G111</f>
        <v>3500</v>
      </c>
      <c r="H110" s="152">
        <f t="shared" si="2"/>
        <v>3500</v>
      </c>
    </row>
    <row r="111" spans="1:8" ht="22.5" customHeight="1">
      <c r="A111" s="178"/>
      <c r="B111" s="179" t="s">
        <v>212</v>
      </c>
      <c r="C111" s="151" t="s">
        <v>187</v>
      </c>
      <c r="D111" s="151" t="s">
        <v>101</v>
      </c>
      <c r="E111" s="151"/>
      <c r="F111" s="151"/>
      <c r="G111" s="152">
        <f t="shared" si="2"/>
        <v>3500</v>
      </c>
      <c r="H111" s="152">
        <f t="shared" si="2"/>
        <v>3500</v>
      </c>
    </row>
    <row r="112" spans="1:8" ht="12.75">
      <c r="A112" s="178"/>
      <c r="B112" s="75" t="s">
        <v>112</v>
      </c>
      <c r="C112" s="153" t="s">
        <v>187</v>
      </c>
      <c r="D112" s="153" t="s">
        <v>101</v>
      </c>
      <c r="E112" s="153" t="s">
        <v>113</v>
      </c>
      <c r="F112" s="153"/>
      <c r="G112" s="154">
        <f t="shared" si="2"/>
        <v>3500</v>
      </c>
      <c r="H112" s="154">
        <f t="shared" si="2"/>
        <v>3500</v>
      </c>
    </row>
    <row r="113" spans="1:8" ht="29.25" customHeight="1">
      <c r="A113" s="178"/>
      <c r="B113" s="75" t="s">
        <v>518</v>
      </c>
      <c r="C113" s="153" t="s">
        <v>187</v>
      </c>
      <c r="D113" s="153" t="s">
        <v>101</v>
      </c>
      <c r="E113" s="153" t="s">
        <v>519</v>
      </c>
      <c r="F113" s="153"/>
      <c r="G113" s="154">
        <f t="shared" si="2"/>
        <v>3500</v>
      </c>
      <c r="H113" s="154">
        <f t="shared" si="2"/>
        <v>3500</v>
      </c>
    </row>
    <row r="114" spans="1:8" ht="32.25" customHeight="1">
      <c r="A114" s="178"/>
      <c r="B114" s="76" t="s">
        <v>297</v>
      </c>
      <c r="C114" s="153" t="s">
        <v>187</v>
      </c>
      <c r="D114" s="153" t="s">
        <v>101</v>
      </c>
      <c r="E114" s="153" t="s">
        <v>519</v>
      </c>
      <c r="F114" s="153" t="s">
        <v>300</v>
      </c>
      <c r="G114" s="154">
        <v>3500</v>
      </c>
      <c r="H114" s="154">
        <v>3500</v>
      </c>
    </row>
    <row r="115" spans="1:8" ht="17.25" customHeight="1">
      <c r="A115" s="213" t="s">
        <v>169</v>
      </c>
      <c r="B115" s="188" t="s">
        <v>488</v>
      </c>
      <c r="C115" s="231" t="s">
        <v>487</v>
      </c>
      <c r="D115" s="153"/>
      <c r="E115" s="153"/>
      <c r="F115" s="153"/>
      <c r="G115" s="152">
        <f>G116+G125+G131</f>
        <v>12349.81</v>
      </c>
      <c r="H115" s="152">
        <f>H116+H125+H131</f>
        <v>10590</v>
      </c>
    </row>
    <row r="116" spans="1:8" ht="12.75">
      <c r="A116" s="178"/>
      <c r="B116" s="180" t="s">
        <v>108</v>
      </c>
      <c r="C116" s="151" t="s">
        <v>487</v>
      </c>
      <c r="D116" s="151" t="s">
        <v>184</v>
      </c>
      <c r="E116" s="151"/>
      <c r="F116" s="151"/>
      <c r="G116" s="152">
        <f>G117+G122</f>
        <v>5500</v>
      </c>
      <c r="H116" s="152">
        <f>H117+H122</f>
        <v>5000</v>
      </c>
    </row>
    <row r="117" spans="1:8" ht="23.25" customHeight="1">
      <c r="A117" s="178"/>
      <c r="B117" s="181" t="s">
        <v>112</v>
      </c>
      <c r="C117" s="153" t="s">
        <v>487</v>
      </c>
      <c r="D117" s="153" t="s">
        <v>184</v>
      </c>
      <c r="E117" s="153" t="s">
        <v>113</v>
      </c>
      <c r="F117" s="153"/>
      <c r="G117" s="154">
        <f>G118+G120</f>
        <v>4000</v>
      </c>
      <c r="H117" s="154">
        <f>H118+H120</f>
        <v>3500</v>
      </c>
    </row>
    <row r="118" spans="1:8" ht="41.25" customHeight="1">
      <c r="A118" s="178"/>
      <c r="B118" s="75" t="s">
        <v>520</v>
      </c>
      <c r="C118" s="153" t="s">
        <v>487</v>
      </c>
      <c r="D118" s="153" t="s">
        <v>184</v>
      </c>
      <c r="E118" s="153" t="s">
        <v>521</v>
      </c>
      <c r="F118" s="153"/>
      <c r="G118" s="154">
        <f>G119</f>
        <v>1500</v>
      </c>
      <c r="H118" s="154">
        <f>H119</f>
        <v>1500</v>
      </c>
    </row>
    <row r="119" spans="1:8" ht="21" customHeight="1">
      <c r="A119" s="178"/>
      <c r="B119" s="76" t="s">
        <v>298</v>
      </c>
      <c r="C119" s="153" t="s">
        <v>487</v>
      </c>
      <c r="D119" s="153" t="s">
        <v>184</v>
      </c>
      <c r="E119" s="153" t="s">
        <v>521</v>
      </c>
      <c r="F119" s="153" t="s">
        <v>301</v>
      </c>
      <c r="G119" s="154">
        <v>1500</v>
      </c>
      <c r="H119" s="154">
        <v>1500</v>
      </c>
    </row>
    <row r="120" spans="1:8" ht="29.25" customHeight="1">
      <c r="A120" s="178"/>
      <c r="B120" s="186" t="s">
        <v>497</v>
      </c>
      <c r="C120" s="153" t="s">
        <v>487</v>
      </c>
      <c r="D120" s="153" t="s">
        <v>184</v>
      </c>
      <c r="E120" s="153" t="s">
        <v>523</v>
      </c>
      <c r="F120" s="160"/>
      <c r="G120" s="154">
        <f>G121</f>
        <v>2500</v>
      </c>
      <c r="H120" s="154">
        <f>H121</f>
        <v>2000</v>
      </c>
    </row>
    <row r="121" spans="1:8" ht="27.75" customHeight="1">
      <c r="A121" s="178"/>
      <c r="B121" s="76" t="s">
        <v>297</v>
      </c>
      <c r="C121" s="153" t="s">
        <v>487</v>
      </c>
      <c r="D121" s="153" t="s">
        <v>184</v>
      </c>
      <c r="E121" s="153" t="s">
        <v>523</v>
      </c>
      <c r="F121" s="153" t="s">
        <v>300</v>
      </c>
      <c r="G121" s="154">
        <v>2500</v>
      </c>
      <c r="H121" s="154">
        <v>2000</v>
      </c>
    </row>
    <row r="122" spans="1:8" ht="54" customHeight="1">
      <c r="A122" s="178"/>
      <c r="B122" s="223" t="s">
        <v>412</v>
      </c>
      <c r="C122" s="153" t="s">
        <v>487</v>
      </c>
      <c r="D122" s="153" t="s">
        <v>184</v>
      </c>
      <c r="E122" s="153" t="s">
        <v>576</v>
      </c>
      <c r="F122" s="153"/>
      <c r="G122" s="156">
        <f>G123</f>
        <v>1500</v>
      </c>
      <c r="H122" s="156">
        <f>H123</f>
        <v>1500</v>
      </c>
    </row>
    <row r="123" spans="1:8" ht="22.5" customHeight="1">
      <c r="A123" s="178"/>
      <c r="B123" s="76" t="s">
        <v>577</v>
      </c>
      <c r="C123" s="153" t="s">
        <v>487</v>
      </c>
      <c r="D123" s="153" t="s">
        <v>184</v>
      </c>
      <c r="E123" s="153" t="s">
        <v>578</v>
      </c>
      <c r="F123" s="153"/>
      <c r="G123" s="156">
        <f>G124</f>
        <v>1500</v>
      </c>
      <c r="H123" s="156">
        <f>H124</f>
        <v>1500</v>
      </c>
    </row>
    <row r="124" spans="1:8" ht="27.75" customHeight="1">
      <c r="A124" s="178"/>
      <c r="B124" s="76" t="s">
        <v>297</v>
      </c>
      <c r="C124" s="153" t="s">
        <v>487</v>
      </c>
      <c r="D124" s="153" t="s">
        <v>184</v>
      </c>
      <c r="E124" s="153" t="s">
        <v>578</v>
      </c>
      <c r="F124" s="153" t="s">
        <v>300</v>
      </c>
      <c r="G124" s="156">
        <v>1500</v>
      </c>
      <c r="H124" s="156">
        <v>1500</v>
      </c>
    </row>
    <row r="125" spans="1:8" ht="15" customHeight="1">
      <c r="A125" s="178"/>
      <c r="B125" s="180" t="s">
        <v>68</v>
      </c>
      <c r="C125" s="151" t="s">
        <v>487</v>
      </c>
      <c r="D125" s="151" t="s">
        <v>185</v>
      </c>
      <c r="E125" s="151"/>
      <c r="F125" s="151"/>
      <c r="G125" s="152">
        <f>G126+G128</f>
        <v>2259.81</v>
      </c>
      <c r="H125" s="152">
        <f>H126+H128</f>
        <v>1500</v>
      </c>
    </row>
    <row r="126" spans="1:8" ht="112.5" customHeight="1">
      <c r="A126" s="178"/>
      <c r="B126" s="199" t="s">
        <v>225</v>
      </c>
      <c r="C126" s="153" t="s">
        <v>487</v>
      </c>
      <c r="D126" s="153" t="s">
        <v>185</v>
      </c>
      <c r="E126" s="153" t="s">
        <v>150</v>
      </c>
      <c r="F126" s="151"/>
      <c r="G126" s="154">
        <f>G127</f>
        <v>259.81</v>
      </c>
      <c r="H126" s="154">
        <f>H127</f>
        <v>0</v>
      </c>
    </row>
    <row r="127" spans="1:8" ht="19.5" customHeight="1">
      <c r="A127" s="178"/>
      <c r="B127" s="76" t="s">
        <v>298</v>
      </c>
      <c r="C127" s="153" t="s">
        <v>487</v>
      </c>
      <c r="D127" s="153" t="s">
        <v>185</v>
      </c>
      <c r="E127" s="153" t="s">
        <v>148</v>
      </c>
      <c r="F127" s="153" t="s">
        <v>301</v>
      </c>
      <c r="G127" s="154">
        <v>259.81</v>
      </c>
      <c r="H127" s="154">
        <v>0</v>
      </c>
    </row>
    <row r="128" spans="1:8" ht="22.5" customHeight="1">
      <c r="A128" s="178"/>
      <c r="B128" s="75" t="s">
        <v>112</v>
      </c>
      <c r="C128" s="153" t="s">
        <v>487</v>
      </c>
      <c r="D128" s="153" t="s">
        <v>185</v>
      </c>
      <c r="E128" s="153" t="s">
        <v>556</v>
      </c>
      <c r="F128" s="153"/>
      <c r="G128" s="154">
        <f>G129</f>
        <v>2000</v>
      </c>
      <c r="H128" s="154">
        <f>H129</f>
        <v>1500</v>
      </c>
    </row>
    <row r="129" spans="1:8" ht="33" customHeight="1">
      <c r="A129" s="178"/>
      <c r="B129" s="75" t="s">
        <v>622</v>
      </c>
      <c r="C129" s="153" t="s">
        <v>487</v>
      </c>
      <c r="D129" s="153" t="s">
        <v>185</v>
      </c>
      <c r="E129" s="153" t="s">
        <v>525</v>
      </c>
      <c r="F129" s="153"/>
      <c r="G129" s="154">
        <f>G130</f>
        <v>2000</v>
      </c>
      <c r="H129" s="154">
        <f>H130</f>
        <v>1500</v>
      </c>
    </row>
    <row r="130" spans="1:8" ht="30" customHeight="1">
      <c r="A130" s="178"/>
      <c r="B130" s="76" t="s">
        <v>297</v>
      </c>
      <c r="C130" s="153" t="s">
        <v>487</v>
      </c>
      <c r="D130" s="153" t="s">
        <v>185</v>
      </c>
      <c r="E130" s="153" t="s">
        <v>525</v>
      </c>
      <c r="F130" s="153" t="s">
        <v>300</v>
      </c>
      <c r="G130" s="154">
        <v>2000</v>
      </c>
      <c r="H130" s="154">
        <v>1500</v>
      </c>
    </row>
    <row r="131" spans="1:8" ht="18.75" customHeight="1">
      <c r="A131" s="189"/>
      <c r="B131" s="179" t="s">
        <v>70</v>
      </c>
      <c r="C131" s="151" t="s">
        <v>487</v>
      </c>
      <c r="D131" s="151" t="s">
        <v>186</v>
      </c>
      <c r="E131" s="151"/>
      <c r="F131" s="151"/>
      <c r="G131" s="152">
        <f>G132</f>
        <v>4590</v>
      </c>
      <c r="H131" s="152">
        <f>H132</f>
        <v>4090</v>
      </c>
    </row>
    <row r="132" spans="1:8" ht="22.5" customHeight="1">
      <c r="A132" s="189"/>
      <c r="B132" s="181" t="s">
        <v>112</v>
      </c>
      <c r="C132" s="153" t="s">
        <v>487</v>
      </c>
      <c r="D132" s="153" t="s">
        <v>186</v>
      </c>
      <c r="E132" s="153" t="s">
        <v>556</v>
      </c>
      <c r="F132" s="153"/>
      <c r="G132" s="154">
        <f>G133+G135</f>
        <v>4590</v>
      </c>
      <c r="H132" s="154">
        <f>H133+H135</f>
        <v>4090</v>
      </c>
    </row>
    <row r="133" spans="1:8" ht="24" customHeight="1">
      <c r="A133" s="178"/>
      <c r="B133" s="190" t="s">
        <v>526</v>
      </c>
      <c r="C133" s="153" t="s">
        <v>487</v>
      </c>
      <c r="D133" s="153" t="s">
        <v>186</v>
      </c>
      <c r="E133" s="153" t="s">
        <v>527</v>
      </c>
      <c r="F133" s="153"/>
      <c r="G133" s="154">
        <f>G134</f>
        <v>1590</v>
      </c>
      <c r="H133" s="154">
        <f>H134</f>
        <v>1590</v>
      </c>
    </row>
    <row r="134" spans="1:8" ht="33.75" customHeight="1">
      <c r="A134" s="178"/>
      <c r="B134" s="76" t="s">
        <v>297</v>
      </c>
      <c r="C134" s="153" t="s">
        <v>487</v>
      </c>
      <c r="D134" s="153" t="s">
        <v>186</v>
      </c>
      <c r="E134" s="153" t="s">
        <v>527</v>
      </c>
      <c r="F134" s="153" t="s">
        <v>300</v>
      </c>
      <c r="G134" s="154">
        <v>1590</v>
      </c>
      <c r="H134" s="154">
        <v>1590</v>
      </c>
    </row>
    <row r="135" spans="1:8" ht="39" customHeight="1">
      <c r="A135" s="178"/>
      <c r="B135" s="186" t="s">
        <v>583</v>
      </c>
      <c r="C135" s="153" t="s">
        <v>487</v>
      </c>
      <c r="D135" s="153" t="s">
        <v>186</v>
      </c>
      <c r="E135" s="153" t="s">
        <v>529</v>
      </c>
      <c r="F135" s="153"/>
      <c r="G135" s="154">
        <f>G136</f>
        <v>3000</v>
      </c>
      <c r="H135" s="154">
        <f>H136</f>
        <v>2500</v>
      </c>
    </row>
    <row r="136" spans="1:8" ht="28.5" customHeight="1">
      <c r="A136" s="178"/>
      <c r="B136" s="76" t="s">
        <v>297</v>
      </c>
      <c r="C136" s="153" t="s">
        <v>487</v>
      </c>
      <c r="D136" s="153" t="s">
        <v>186</v>
      </c>
      <c r="E136" s="153" t="s">
        <v>529</v>
      </c>
      <c r="F136" s="153" t="s">
        <v>300</v>
      </c>
      <c r="G136" s="154">
        <v>3000</v>
      </c>
      <c r="H136" s="154">
        <v>2500</v>
      </c>
    </row>
    <row r="137" spans="1:8" ht="25.5" customHeight="1">
      <c r="A137" s="178" t="s">
        <v>171</v>
      </c>
      <c r="B137" s="228" t="s">
        <v>489</v>
      </c>
      <c r="C137" s="229" t="s">
        <v>98</v>
      </c>
      <c r="D137" s="153"/>
      <c r="E137" s="153"/>
      <c r="F137" s="153"/>
      <c r="G137" s="152">
        <f>G138+G148+G163</f>
        <v>231841.4839</v>
      </c>
      <c r="H137" s="152">
        <f>H138+H148+H163</f>
        <v>232416.4839</v>
      </c>
    </row>
    <row r="138" spans="1:8" ht="26.25" customHeight="1">
      <c r="A138" s="178"/>
      <c r="B138" s="179" t="s">
        <v>179</v>
      </c>
      <c r="C138" s="151" t="s">
        <v>98</v>
      </c>
      <c r="D138" s="151" t="s">
        <v>184</v>
      </c>
      <c r="E138" s="151"/>
      <c r="F138" s="151"/>
      <c r="G138" s="152">
        <f>G139</f>
        <v>93607.6229</v>
      </c>
      <c r="H138" s="152">
        <f>H139</f>
        <v>91607.6229</v>
      </c>
    </row>
    <row r="139" spans="1:8" ht="35.25" customHeight="1">
      <c r="A139" s="178"/>
      <c r="B139" s="181" t="s">
        <v>115</v>
      </c>
      <c r="C139" s="153" t="s">
        <v>98</v>
      </c>
      <c r="D139" s="153" t="s">
        <v>184</v>
      </c>
      <c r="E139" s="153" t="s">
        <v>116</v>
      </c>
      <c r="F139" s="153"/>
      <c r="G139" s="154">
        <f>G140</f>
        <v>93607.6229</v>
      </c>
      <c r="H139" s="154">
        <f>H140</f>
        <v>91607.6229</v>
      </c>
    </row>
    <row r="140" spans="1:8" ht="45.75" customHeight="1">
      <c r="A140" s="178"/>
      <c r="B140" s="181" t="s">
        <v>117</v>
      </c>
      <c r="C140" s="153" t="s">
        <v>98</v>
      </c>
      <c r="D140" s="153" t="s">
        <v>184</v>
      </c>
      <c r="E140" s="153" t="s">
        <v>119</v>
      </c>
      <c r="F140" s="153"/>
      <c r="G140" s="154">
        <f>G141+G145</f>
        <v>93607.6229</v>
      </c>
      <c r="H140" s="154">
        <f>H141+H145</f>
        <v>91607.6229</v>
      </c>
    </row>
    <row r="141" spans="1:8" ht="102" customHeight="1">
      <c r="A141" s="178"/>
      <c r="B141" s="75" t="s">
        <v>458</v>
      </c>
      <c r="C141" s="153" t="s">
        <v>98</v>
      </c>
      <c r="D141" s="153" t="s">
        <v>184</v>
      </c>
      <c r="E141" s="153" t="s">
        <v>459</v>
      </c>
      <c r="F141" s="153"/>
      <c r="G141" s="154">
        <f>G142+G143+G144</f>
        <v>62463.522899999996</v>
      </c>
      <c r="H141" s="154">
        <f>H142+H143+H144</f>
        <v>60463.522899999996</v>
      </c>
    </row>
    <row r="142" spans="1:8" ht="60" customHeight="1">
      <c r="A142" s="178"/>
      <c r="B142" s="76" t="s">
        <v>296</v>
      </c>
      <c r="C142" s="153" t="s">
        <v>98</v>
      </c>
      <c r="D142" s="153" t="s">
        <v>184</v>
      </c>
      <c r="E142" s="153" t="s">
        <v>459</v>
      </c>
      <c r="F142" s="153" t="s">
        <v>299</v>
      </c>
      <c r="G142" s="154">
        <v>34783.646</v>
      </c>
      <c r="H142" s="154">
        <v>34783.646</v>
      </c>
    </row>
    <row r="143" spans="1:8" ht="32.25" customHeight="1">
      <c r="A143" s="178"/>
      <c r="B143" s="76" t="s">
        <v>297</v>
      </c>
      <c r="C143" s="153" t="s">
        <v>98</v>
      </c>
      <c r="D143" s="153" t="s">
        <v>184</v>
      </c>
      <c r="E143" s="153" t="s">
        <v>459</v>
      </c>
      <c r="F143" s="153" t="s">
        <v>300</v>
      </c>
      <c r="G143" s="154">
        <v>26808.6989</v>
      </c>
      <c r="H143" s="154">
        <v>24808.6989</v>
      </c>
    </row>
    <row r="144" spans="1:8" ht="28.5" customHeight="1">
      <c r="A144" s="178"/>
      <c r="B144" s="76" t="s">
        <v>298</v>
      </c>
      <c r="C144" s="153" t="s">
        <v>98</v>
      </c>
      <c r="D144" s="153" t="s">
        <v>184</v>
      </c>
      <c r="E144" s="153" t="s">
        <v>459</v>
      </c>
      <c r="F144" s="153" t="s">
        <v>301</v>
      </c>
      <c r="G144" s="154">
        <v>871.178</v>
      </c>
      <c r="H144" s="154">
        <v>871.178</v>
      </c>
    </row>
    <row r="145" spans="1:8" ht="111.75" customHeight="1">
      <c r="A145" s="178"/>
      <c r="B145" s="199" t="s">
        <v>229</v>
      </c>
      <c r="C145" s="153" t="s">
        <v>98</v>
      </c>
      <c r="D145" s="153" t="s">
        <v>184</v>
      </c>
      <c r="E145" s="153" t="s">
        <v>230</v>
      </c>
      <c r="F145" s="153"/>
      <c r="G145" s="154">
        <f>G146+G147</f>
        <v>31144.100000000002</v>
      </c>
      <c r="H145" s="154">
        <f>H146+H147</f>
        <v>31144.100000000002</v>
      </c>
    </row>
    <row r="146" spans="1:8" ht="54.75" customHeight="1">
      <c r="A146" s="178"/>
      <c r="B146" s="76" t="s">
        <v>296</v>
      </c>
      <c r="C146" s="153" t="s">
        <v>98</v>
      </c>
      <c r="D146" s="153" t="s">
        <v>184</v>
      </c>
      <c r="E146" s="153" t="s">
        <v>230</v>
      </c>
      <c r="F146" s="153" t="s">
        <v>299</v>
      </c>
      <c r="G146" s="154">
        <v>30026.28795</v>
      </c>
      <c r="H146" s="154">
        <v>30026.28795</v>
      </c>
    </row>
    <row r="147" spans="1:8" ht="32.25" customHeight="1">
      <c r="A147" s="178"/>
      <c r="B147" s="76" t="s">
        <v>297</v>
      </c>
      <c r="C147" s="153" t="s">
        <v>98</v>
      </c>
      <c r="D147" s="153" t="s">
        <v>184</v>
      </c>
      <c r="E147" s="153" t="s">
        <v>230</v>
      </c>
      <c r="F147" s="153" t="s">
        <v>300</v>
      </c>
      <c r="G147" s="154">
        <v>1117.81205</v>
      </c>
      <c r="H147" s="154">
        <v>1117.81205</v>
      </c>
    </row>
    <row r="148" spans="1:8" ht="25.5" customHeight="1">
      <c r="A148" s="178"/>
      <c r="B148" s="180" t="s">
        <v>175</v>
      </c>
      <c r="C148" s="151" t="s">
        <v>98</v>
      </c>
      <c r="D148" s="151" t="s">
        <v>185</v>
      </c>
      <c r="E148" s="151"/>
      <c r="F148" s="151"/>
      <c r="G148" s="152">
        <f>G149</f>
        <v>137533.861</v>
      </c>
      <c r="H148" s="152">
        <f>H149</f>
        <v>140108.861</v>
      </c>
    </row>
    <row r="149" spans="1:8" ht="33.75" customHeight="1">
      <c r="A149" s="178"/>
      <c r="B149" s="181" t="s">
        <v>460</v>
      </c>
      <c r="C149" s="153" t="s">
        <v>98</v>
      </c>
      <c r="D149" s="153" t="s">
        <v>185</v>
      </c>
      <c r="E149" s="153" t="s">
        <v>116</v>
      </c>
      <c r="F149" s="153"/>
      <c r="G149" s="154">
        <f>G150</f>
        <v>137533.861</v>
      </c>
      <c r="H149" s="154">
        <f>H150</f>
        <v>140108.861</v>
      </c>
    </row>
    <row r="150" spans="1:8" ht="44.25" customHeight="1">
      <c r="A150" s="178"/>
      <c r="B150" s="181" t="s">
        <v>420</v>
      </c>
      <c r="C150" s="153" t="s">
        <v>98</v>
      </c>
      <c r="D150" s="153" t="s">
        <v>185</v>
      </c>
      <c r="E150" s="153" t="s">
        <v>422</v>
      </c>
      <c r="F150" s="153"/>
      <c r="G150" s="154">
        <f>G151+G155+G161+G158</f>
        <v>137533.861</v>
      </c>
      <c r="H150" s="154">
        <f>H151+H155+H161+H158</f>
        <v>140108.861</v>
      </c>
    </row>
    <row r="151" spans="1:8" ht="94.5" customHeight="1">
      <c r="A151" s="178"/>
      <c r="B151" s="75" t="s">
        <v>423</v>
      </c>
      <c r="C151" s="153" t="s">
        <v>98</v>
      </c>
      <c r="D151" s="153" t="s">
        <v>185</v>
      </c>
      <c r="E151" s="153" t="s">
        <v>424</v>
      </c>
      <c r="F151" s="153"/>
      <c r="G151" s="154">
        <f>G152+G153+G154</f>
        <v>25325.861</v>
      </c>
      <c r="H151" s="154">
        <f>H152+H153+H154</f>
        <v>24675.861</v>
      </c>
    </row>
    <row r="152" spans="1:8" ht="52.5" customHeight="1">
      <c r="A152" s="178"/>
      <c r="B152" s="76" t="s">
        <v>296</v>
      </c>
      <c r="C152" s="153" t="s">
        <v>98</v>
      </c>
      <c r="D152" s="153" t="s">
        <v>185</v>
      </c>
      <c r="E152" s="153" t="s">
        <v>424</v>
      </c>
      <c r="F152" s="153" t="s">
        <v>299</v>
      </c>
      <c r="G152" s="154">
        <v>2800</v>
      </c>
      <c r="H152" s="154">
        <v>2800</v>
      </c>
    </row>
    <row r="153" spans="1:8" ht="31.5" customHeight="1">
      <c r="A153" s="178"/>
      <c r="B153" s="76" t="s">
        <v>297</v>
      </c>
      <c r="C153" s="153" t="s">
        <v>98</v>
      </c>
      <c r="D153" s="153" t="s">
        <v>185</v>
      </c>
      <c r="E153" s="153" t="s">
        <v>424</v>
      </c>
      <c r="F153" s="153" t="s">
        <v>300</v>
      </c>
      <c r="G153" s="154">
        <v>21259.425</v>
      </c>
      <c r="H153" s="154">
        <v>20609.425</v>
      </c>
    </row>
    <row r="154" spans="1:8" ht="24.75" customHeight="1">
      <c r="A154" s="178"/>
      <c r="B154" s="76" t="s">
        <v>298</v>
      </c>
      <c r="C154" s="153" t="s">
        <v>98</v>
      </c>
      <c r="D154" s="153" t="s">
        <v>185</v>
      </c>
      <c r="E154" s="153" t="s">
        <v>424</v>
      </c>
      <c r="F154" s="153" t="s">
        <v>301</v>
      </c>
      <c r="G154" s="154">
        <v>1266.436</v>
      </c>
      <c r="H154" s="154">
        <v>1266.436</v>
      </c>
    </row>
    <row r="155" spans="1:8" ht="127.5" customHeight="1">
      <c r="A155" s="178"/>
      <c r="B155" s="168" t="s">
        <v>234</v>
      </c>
      <c r="C155" s="153" t="s">
        <v>98</v>
      </c>
      <c r="D155" s="153" t="s">
        <v>185</v>
      </c>
      <c r="E155" s="153" t="s">
        <v>235</v>
      </c>
      <c r="F155" s="153"/>
      <c r="G155" s="154">
        <f>G156+G157</f>
        <v>102499</v>
      </c>
      <c r="H155" s="154">
        <f>H156+H157</f>
        <v>105299</v>
      </c>
    </row>
    <row r="156" spans="1:8" ht="57.75" customHeight="1">
      <c r="A156" s="178"/>
      <c r="B156" s="76" t="s">
        <v>296</v>
      </c>
      <c r="C156" s="153" t="s">
        <v>98</v>
      </c>
      <c r="D156" s="153" t="s">
        <v>185</v>
      </c>
      <c r="E156" s="153" t="s">
        <v>235</v>
      </c>
      <c r="F156" s="153" t="s">
        <v>299</v>
      </c>
      <c r="G156" s="154">
        <v>100377.80554</v>
      </c>
      <c r="H156" s="154">
        <v>103067.38754</v>
      </c>
    </row>
    <row r="157" spans="1:8" ht="34.5" customHeight="1">
      <c r="A157" s="178"/>
      <c r="B157" s="76" t="s">
        <v>297</v>
      </c>
      <c r="C157" s="153" t="s">
        <v>98</v>
      </c>
      <c r="D157" s="153" t="s">
        <v>185</v>
      </c>
      <c r="E157" s="153" t="s">
        <v>235</v>
      </c>
      <c r="F157" s="153" t="s">
        <v>300</v>
      </c>
      <c r="G157" s="154">
        <v>2121.19446</v>
      </c>
      <c r="H157" s="154">
        <v>2231.61246</v>
      </c>
    </row>
    <row r="158" spans="1:8" ht="91.5" customHeight="1">
      <c r="A158" s="189"/>
      <c r="B158" s="232" t="s">
        <v>236</v>
      </c>
      <c r="C158" s="153" t="s">
        <v>98</v>
      </c>
      <c r="D158" s="153" t="s">
        <v>185</v>
      </c>
      <c r="E158" s="153" t="s">
        <v>237</v>
      </c>
      <c r="F158" s="160"/>
      <c r="G158" s="154">
        <f>G159+G160</f>
        <v>8890</v>
      </c>
      <c r="H158" s="154">
        <f>H159+H160</f>
        <v>9315</v>
      </c>
    </row>
    <row r="159" spans="1:8" ht="39.75" customHeight="1">
      <c r="A159" s="189"/>
      <c r="B159" s="76" t="s">
        <v>297</v>
      </c>
      <c r="C159" s="153" t="s">
        <v>98</v>
      </c>
      <c r="D159" s="153" t="s">
        <v>185</v>
      </c>
      <c r="E159" s="153" t="s">
        <v>237</v>
      </c>
      <c r="F159" s="153" t="s">
        <v>300</v>
      </c>
      <c r="G159" s="154">
        <v>8170</v>
      </c>
      <c r="H159" s="154">
        <v>8595</v>
      </c>
    </row>
    <row r="160" spans="1:8" ht="13.5">
      <c r="A160" s="189"/>
      <c r="B160" s="76" t="s">
        <v>217</v>
      </c>
      <c r="C160" s="153" t="s">
        <v>98</v>
      </c>
      <c r="D160" s="153" t="s">
        <v>185</v>
      </c>
      <c r="E160" s="153" t="s">
        <v>237</v>
      </c>
      <c r="F160" s="153" t="s">
        <v>218</v>
      </c>
      <c r="G160" s="154">
        <v>720</v>
      </c>
      <c r="H160" s="154">
        <v>720</v>
      </c>
    </row>
    <row r="161" spans="1:8" ht="94.5" customHeight="1">
      <c r="A161" s="189"/>
      <c r="B161" s="75" t="s">
        <v>238</v>
      </c>
      <c r="C161" s="153" t="s">
        <v>98</v>
      </c>
      <c r="D161" s="153" t="s">
        <v>185</v>
      </c>
      <c r="E161" s="153" t="s">
        <v>239</v>
      </c>
      <c r="F161" s="153"/>
      <c r="G161" s="154">
        <f>G162</f>
        <v>819</v>
      </c>
      <c r="H161" s="154">
        <f>H162</f>
        <v>819</v>
      </c>
    </row>
    <row r="162" spans="1:8" ht="29.25" customHeight="1">
      <c r="A162" s="189"/>
      <c r="B162" s="76" t="s">
        <v>296</v>
      </c>
      <c r="C162" s="153" t="s">
        <v>98</v>
      </c>
      <c r="D162" s="153" t="s">
        <v>185</v>
      </c>
      <c r="E162" s="153" t="s">
        <v>239</v>
      </c>
      <c r="F162" s="153" t="s">
        <v>299</v>
      </c>
      <c r="G162" s="154">
        <v>819</v>
      </c>
      <c r="H162" s="154">
        <v>819</v>
      </c>
    </row>
    <row r="163" spans="1:8" ht="23.25" customHeight="1">
      <c r="A163" s="189"/>
      <c r="B163" s="184" t="s">
        <v>360</v>
      </c>
      <c r="C163" s="151" t="s">
        <v>98</v>
      </c>
      <c r="D163" s="151" t="s">
        <v>98</v>
      </c>
      <c r="E163" s="160"/>
      <c r="F163" s="160"/>
      <c r="G163" s="152">
        <f>SUM(G164)</f>
        <v>700</v>
      </c>
      <c r="H163" s="152">
        <f>SUM(H164)</f>
        <v>700</v>
      </c>
    </row>
    <row r="164" spans="1:8" ht="34.5" customHeight="1">
      <c r="A164" s="189"/>
      <c r="B164" s="76" t="s">
        <v>425</v>
      </c>
      <c r="C164" s="153" t="s">
        <v>98</v>
      </c>
      <c r="D164" s="153" t="s">
        <v>98</v>
      </c>
      <c r="E164" s="153" t="s">
        <v>116</v>
      </c>
      <c r="F164" s="151"/>
      <c r="G164" s="154">
        <f>G165</f>
        <v>700</v>
      </c>
      <c r="H164" s="154">
        <f>H165</f>
        <v>700</v>
      </c>
    </row>
    <row r="165" spans="1:8" ht="62.25" customHeight="1">
      <c r="A165" s="189"/>
      <c r="B165" s="76" t="s">
        <v>426</v>
      </c>
      <c r="C165" s="153" t="s">
        <v>98</v>
      </c>
      <c r="D165" s="153" t="s">
        <v>98</v>
      </c>
      <c r="E165" s="153" t="s">
        <v>441</v>
      </c>
      <c r="F165" s="153"/>
      <c r="G165" s="154">
        <f>G166</f>
        <v>700</v>
      </c>
      <c r="H165" s="154">
        <f>H166</f>
        <v>700</v>
      </c>
    </row>
    <row r="166" spans="1:8" ht="89.25" customHeight="1">
      <c r="A166" s="189"/>
      <c r="B166" s="76" t="s">
        <v>438</v>
      </c>
      <c r="C166" s="153" t="s">
        <v>98</v>
      </c>
      <c r="D166" s="153" t="s">
        <v>98</v>
      </c>
      <c r="E166" s="153" t="s">
        <v>84</v>
      </c>
      <c r="F166" s="153"/>
      <c r="G166" s="154">
        <f>SUM(G167)</f>
        <v>700</v>
      </c>
      <c r="H166" s="154">
        <f>SUM(H167)</f>
        <v>700</v>
      </c>
    </row>
    <row r="167" spans="1:8" ht="33.75" customHeight="1">
      <c r="A167" s="189"/>
      <c r="B167" s="76" t="s">
        <v>297</v>
      </c>
      <c r="C167" s="153" t="s">
        <v>98</v>
      </c>
      <c r="D167" s="153" t="s">
        <v>98</v>
      </c>
      <c r="E167" s="153" t="s">
        <v>84</v>
      </c>
      <c r="F167" s="153" t="s">
        <v>300</v>
      </c>
      <c r="G167" s="154">
        <v>700</v>
      </c>
      <c r="H167" s="154">
        <v>700</v>
      </c>
    </row>
    <row r="168" spans="1:8" ht="15.75" customHeight="1">
      <c r="A168" s="178" t="s">
        <v>174</v>
      </c>
      <c r="B168" s="55" t="s">
        <v>305</v>
      </c>
      <c r="C168" s="151" t="s">
        <v>490</v>
      </c>
      <c r="D168" s="153"/>
      <c r="E168" s="153"/>
      <c r="F168" s="153"/>
      <c r="G168" s="152">
        <f>G169+G175</f>
        <v>9667</v>
      </c>
      <c r="H168" s="152">
        <f>H169+H175</f>
        <v>9167</v>
      </c>
    </row>
    <row r="169" spans="1:8" ht="22.5" customHeight="1">
      <c r="A169" s="178"/>
      <c r="B169" s="179" t="s">
        <v>74</v>
      </c>
      <c r="C169" s="151" t="s">
        <v>490</v>
      </c>
      <c r="D169" s="151" t="s">
        <v>184</v>
      </c>
      <c r="E169" s="151"/>
      <c r="F169" s="151"/>
      <c r="G169" s="152">
        <f aca="true" t="shared" si="3" ref="G169:H171">G170</f>
        <v>1167</v>
      </c>
      <c r="H169" s="152">
        <f t="shared" si="3"/>
        <v>1167</v>
      </c>
    </row>
    <row r="170" spans="1:8" ht="29.25" customHeight="1">
      <c r="A170" s="178"/>
      <c r="B170" s="75" t="s">
        <v>532</v>
      </c>
      <c r="C170" s="153" t="s">
        <v>490</v>
      </c>
      <c r="D170" s="153" t="s">
        <v>184</v>
      </c>
      <c r="E170" s="153" t="s">
        <v>533</v>
      </c>
      <c r="F170" s="153"/>
      <c r="G170" s="154">
        <f t="shared" si="3"/>
        <v>1167</v>
      </c>
      <c r="H170" s="154">
        <f t="shared" si="3"/>
        <v>1167</v>
      </c>
    </row>
    <row r="171" spans="1:8" ht="57.75" customHeight="1">
      <c r="A171" s="178"/>
      <c r="B171" s="75" t="s">
        <v>534</v>
      </c>
      <c r="C171" s="153" t="s">
        <v>490</v>
      </c>
      <c r="D171" s="153" t="s">
        <v>184</v>
      </c>
      <c r="E171" s="153" t="s">
        <v>535</v>
      </c>
      <c r="F171" s="153"/>
      <c r="G171" s="154">
        <f t="shared" si="3"/>
        <v>1167</v>
      </c>
      <c r="H171" s="154">
        <f t="shared" si="3"/>
        <v>1167</v>
      </c>
    </row>
    <row r="172" spans="1:8" ht="95.25" customHeight="1">
      <c r="A172" s="178"/>
      <c r="B172" s="75" t="s">
        <v>536</v>
      </c>
      <c r="C172" s="153" t="s">
        <v>490</v>
      </c>
      <c r="D172" s="153" t="s">
        <v>184</v>
      </c>
      <c r="E172" s="153" t="s">
        <v>537</v>
      </c>
      <c r="F172" s="153"/>
      <c r="G172" s="154">
        <f>G173+G174</f>
        <v>1167</v>
      </c>
      <c r="H172" s="154">
        <f>H173+H174</f>
        <v>1167</v>
      </c>
    </row>
    <row r="173" spans="1:8" ht="25.5">
      <c r="A173" s="189"/>
      <c r="B173" s="75" t="s">
        <v>297</v>
      </c>
      <c r="C173" s="153" t="s">
        <v>490</v>
      </c>
      <c r="D173" s="153" t="s">
        <v>184</v>
      </c>
      <c r="E173" s="153" t="s">
        <v>537</v>
      </c>
      <c r="F173" s="153" t="s">
        <v>300</v>
      </c>
      <c r="G173" s="154">
        <v>170</v>
      </c>
      <c r="H173" s="154">
        <v>170</v>
      </c>
    </row>
    <row r="174" spans="1:8" ht="33" customHeight="1">
      <c r="A174" s="189"/>
      <c r="B174" s="75" t="s">
        <v>82</v>
      </c>
      <c r="C174" s="153" t="s">
        <v>490</v>
      </c>
      <c r="D174" s="153" t="s">
        <v>184</v>
      </c>
      <c r="E174" s="153" t="s">
        <v>537</v>
      </c>
      <c r="F174" s="153" t="s">
        <v>216</v>
      </c>
      <c r="G174" s="154">
        <v>997</v>
      </c>
      <c r="H174" s="154">
        <v>997</v>
      </c>
    </row>
    <row r="175" spans="1:8" ht="24" customHeight="1">
      <c r="A175" s="178"/>
      <c r="B175" s="179" t="s">
        <v>52</v>
      </c>
      <c r="C175" s="151" t="s">
        <v>490</v>
      </c>
      <c r="D175" s="151" t="s">
        <v>187</v>
      </c>
      <c r="E175" s="163"/>
      <c r="F175" s="163"/>
      <c r="G175" s="152">
        <f aca="true" t="shared" si="4" ref="G175:H178">SUM(G176)</f>
        <v>8500</v>
      </c>
      <c r="H175" s="152">
        <f t="shared" si="4"/>
        <v>8000</v>
      </c>
    </row>
    <row r="176" spans="1:8" ht="30.75" customHeight="1">
      <c r="A176" s="178"/>
      <c r="B176" s="75" t="s">
        <v>532</v>
      </c>
      <c r="C176" s="153" t="s">
        <v>490</v>
      </c>
      <c r="D176" s="153" t="s">
        <v>187</v>
      </c>
      <c r="E176" s="153" t="s">
        <v>533</v>
      </c>
      <c r="F176" s="160"/>
      <c r="G176" s="154">
        <f t="shared" si="4"/>
        <v>8500</v>
      </c>
      <c r="H176" s="154">
        <f t="shared" si="4"/>
        <v>8000</v>
      </c>
    </row>
    <row r="177" spans="1:8" ht="47.25" customHeight="1">
      <c r="A177" s="178"/>
      <c r="B177" s="75" t="s">
        <v>538</v>
      </c>
      <c r="C177" s="153" t="s">
        <v>490</v>
      </c>
      <c r="D177" s="153" t="s">
        <v>187</v>
      </c>
      <c r="E177" s="153" t="s">
        <v>539</v>
      </c>
      <c r="F177" s="153"/>
      <c r="G177" s="154">
        <f t="shared" si="4"/>
        <v>8500</v>
      </c>
      <c r="H177" s="154">
        <f t="shared" si="4"/>
        <v>8000</v>
      </c>
    </row>
    <row r="178" spans="1:8" ht="87" customHeight="1">
      <c r="A178" s="178"/>
      <c r="B178" s="75" t="s">
        <v>0</v>
      </c>
      <c r="C178" s="153" t="s">
        <v>490</v>
      </c>
      <c r="D178" s="153" t="s">
        <v>187</v>
      </c>
      <c r="E178" s="153" t="s">
        <v>310</v>
      </c>
      <c r="F178" s="153"/>
      <c r="G178" s="154">
        <f t="shared" si="4"/>
        <v>8500</v>
      </c>
      <c r="H178" s="154">
        <f t="shared" si="4"/>
        <v>8000</v>
      </c>
    </row>
    <row r="179" spans="1:8" ht="28.5" customHeight="1">
      <c r="A179" s="178"/>
      <c r="B179" s="75" t="s">
        <v>82</v>
      </c>
      <c r="C179" s="153" t="s">
        <v>490</v>
      </c>
      <c r="D179" s="153" t="s">
        <v>187</v>
      </c>
      <c r="E179" s="153" t="s">
        <v>310</v>
      </c>
      <c r="F179" s="153" t="s">
        <v>216</v>
      </c>
      <c r="G179" s="154">
        <v>8500</v>
      </c>
      <c r="H179" s="154">
        <v>8000</v>
      </c>
    </row>
    <row r="180" spans="1:8" ht="20.25" customHeight="1">
      <c r="A180" s="178" t="s">
        <v>178</v>
      </c>
      <c r="B180" s="56" t="s">
        <v>197</v>
      </c>
      <c r="C180" s="151" t="s">
        <v>182</v>
      </c>
      <c r="D180" s="153"/>
      <c r="E180" s="153"/>
      <c r="F180" s="153"/>
      <c r="G180" s="152">
        <f>G181+G186+G193</f>
        <v>24999.496180000002</v>
      </c>
      <c r="H180" s="152">
        <f>H181+H186+H193</f>
        <v>26045.29618</v>
      </c>
    </row>
    <row r="181" spans="1:8" ht="19.5" customHeight="1">
      <c r="A181" s="178"/>
      <c r="B181" s="180" t="s">
        <v>77</v>
      </c>
      <c r="C181" s="151" t="s">
        <v>182</v>
      </c>
      <c r="D181" s="151" t="s">
        <v>184</v>
      </c>
      <c r="E181" s="151"/>
      <c r="F181" s="151"/>
      <c r="G181" s="152">
        <f>G182</f>
        <v>1601.211</v>
      </c>
      <c r="H181" s="152">
        <f>H182</f>
        <v>1601.211</v>
      </c>
    </row>
    <row r="182" spans="1:8" ht="35.25" customHeight="1">
      <c r="A182" s="178"/>
      <c r="B182" s="181" t="s">
        <v>85</v>
      </c>
      <c r="C182" s="153" t="s">
        <v>182</v>
      </c>
      <c r="D182" s="153" t="s">
        <v>184</v>
      </c>
      <c r="E182" s="153" t="s">
        <v>170</v>
      </c>
      <c r="F182" s="153"/>
      <c r="G182" s="154">
        <f>G184</f>
        <v>1601.211</v>
      </c>
      <c r="H182" s="154">
        <f>H184</f>
        <v>1601.211</v>
      </c>
    </row>
    <row r="183" spans="1:8" ht="57" customHeight="1">
      <c r="A183" s="178"/>
      <c r="B183" s="181" t="s">
        <v>311</v>
      </c>
      <c r="C183" s="153" t="s">
        <v>182</v>
      </c>
      <c r="D183" s="153" t="s">
        <v>184</v>
      </c>
      <c r="E183" s="153" t="s">
        <v>312</v>
      </c>
      <c r="F183" s="153"/>
      <c r="G183" s="154">
        <f>SUM(G184)</f>
        <v>1601.211</v>
      </c>
      <c r="H183" s="154">
        <f>SUM(H184)</f>
        <v>1601.211</v>
      </c>
    </row>
    <row r="184" spans="1:8" ht="71.25" customHeight="1">
      <c r="A184" s="178"/>
      <c r="B184" s="191" t="s">
        <v>313</v>
      </c>
      <c r="C184" s="153" t="s">
        <v>182</v>
      </c>
      <c r="D184" s="153" t="s">
        <v>184</v>
      </c>
      <c r="E184" s="153" t="s">
        <v>314</v>
      </c>
      <c r="F184" s="153"/>
      <c r="G184" s="154">
        <f>G185</f>
        <v>1601.211</v>
      </c>
      <c r="H184" s="154">
        <f>H185</f>
        <v>1601.211</v>
      </c>
    </row>
    <row r="185" spans="1:8" ht="18" customHeight="1">
      <c r="A185" s="178"/>
      <c r="B185" s="75" t="s">
        <v>217</v>
      </c>
      <c r="C185" s="153" t="s">
        <v>182</v>
      </c>
      <c r="D185" s="153" t="s">
        <v>184</v>
      </c>
      <c r="E185" s="153" t="s">
        <v>314</v>
      </c>
      <c r="F185" s="153" t="s">
        <v>218</v>
      </c>
      <c r="G185" s="154">
        <v>1601.211</v>
      </c>
      <c r="H185" s="154">
        <v>1601.211</v>
      </c>
    </row>
    <row r="186" spans="1:8" ht="23.25" customHeight="1">
      <c r="A186" s="178"/>
      <c r="B186" s="180" t="s">
        <v>472</v>
      </c>
      <c r="C186" s="151" t="s">
        <v>182</v>
      </c>
      <c r="D186" s="151" t="s">
        <v>186</v>
      </c>
      <c r="E186" s="151"/>
      <c r="F186" s="151"/>
      <c r="G186" s="152">
        <f>G187+G191</f>
        <v>9818.28518</v>
      </c>
      <c r="H186" s="152">
        <f>H187+H191</f>
        <v>9823.28518</v>
      </c>
    </row>
    <row r="187" spans="1:8" ht="31.5" customHeight="1">
      <c r="A187" s="178"/>
      <c r="B187" s="181" t="s">
        <v>85</v>
      </c>
      <c r="C187" s="153" t="s">
        <v>182</v>
      </c>
      <c r="D187" s="153" t="s">
        <v>186</v>
      </c>
      <c r="E187" s="153" t="s">
        <v>170</v>
      </c>
      <c r="F187" s="153"/>
      <c r="G187" s="154">
        <f>SUM(G188)</f>
        <v>9674</v>
      </c>
      <c r="H187" s="154">
        <f>SUM(H188)</f>
        <v>9679</v>
      </c>
    </row>
    <row r="188" spans="1:8" ht="53.25" customHeight="1">
      <c r="A188" s="178"/>
      <c r="B188" s="181" t="s">
        <v>316</v>
      </c>
      <c r="C188" s="153" t="s">
        <v>182</v>
      </c>
      <c r="D188" s="153" t="s">
        <v>186</v>
      </c>
      <c r="E188" s="153" t="s">
        <v>312</v>
      </c>
      <c r="F188" s="153"/>
      <c r="G188" s="154">
        <f>SUM(G189)</f>
        <v>9674</v>
      </c>
      <c r="H188" s="154">
        <f>SUM(H189)</f>
        <v>9679</v>
      </c>
    </row>
    <row r="189" spans="1:8" ht="91.5" customHeight="1">
      <c r="A189" s="189"/>
      <c r="B189" s="75" t="s">
        <v>623</v>
      </c>
      <c r="C189" s="153" t="s">
        <v>182</v>
      </c>
      <c r="D189" s="153" t="s">
        <v>186</v>
      </c>
      <c r="E189" s="153" t="s">
        <v>240</v>
      </c>
      <c r="F189" s="153"/>
      <c r="G189" s="154">
        <f>G190</f>
        <v>9674</v>
      </c>
      <c r="H189" s="154">
        <f>H190</f>
        <v>9679</v>
      </c>
    </row>
    <row r="190" spans="1:8" ht="18" customHeight="1">
      <c r="A190" s="189"/>
      <c r="B190" s="75" t="s">
        <v>217</v>
      </c>
      <c r="C190" s="153" t="s">
        <v>182</v>
      </c>
      <c r="D190" s="153" t="s">
        <v>186</v>
      </c>
      <c r="E190" s="153" t="s">
        <v>240</v>
      </c>
      <c r="F190" s="153" t="s">
        <v>218</v>
      </c>
      <c r="G190" s="154">
        <v>9674</v>
      </c>
      <c r="H190" s="154">
        <v>9679</v>
      </c>
    </row>
    <row r="191" spans="1:8" ht="67.5" customHeight="1">
      <c r="A191" s="189"/>
      <c r="B191" s="233" t="s">
        <v>241</v>
      </c>
      <c r="C191" s="153" t="s">
        <v>182</v>
      </c>
      <c r="D191" s="153" t="s">
        <v>186</v>
      </c>
      <c r="E191" s="153" t="s">
        <v>243</v>
      </c>
      <c r="F191" s="153"/>
      <c r="G191" s="154">
        <f>G192</f>
        <v>144.28518</v>
      </c>
      <c r="H191" s="154">
        <f>H192</f>
        <v>144.28518</v>
      </c>
    </row>
    <row r="192" spans="1:8" ht="18.75" customHeight="1">
      <c r="A192" s="189"/>
      <c r="B192" s="76" t="s">
        <v>217</v>
      </c>
      <c r="C192" s="153" t="s">
        <v>182</v>
      </c>
      <c r="D192" s="153" t="s">
        <v>186</v>
      </c>
      <c r="E192" s="153" t="s">
        <v>243</v>
      </c>
      <c r="F192" s="153" t="s">
        <v>218</v>
      </c>
      <c r="G192" s="154">
        <v>144.28518</v>
      </c>
      <c r="H192" s="154">
        <v>144.28518</v>
      </c>
    </row>
    <row r="193" spans="1:8" ht="24.75" customHeight="1">
      <c r="A193" s="189"/>
      <c r="B193" s="179" t="s">
        <v>475</v>
      </c>
      <c r="C193" s="151" t="s">
        <v>182</v>
      </c>
      <c r="D193" s="151" t="s">
        <v>187</v>
      </c>
      <c r="E193" s="151"/>
      <c r="F193" s="151"/>
      <c r="G193" s="152">
        <f>G194</f>
        <v>13580</v>
      </c>
      <c r="H193" s="152">
        <f>H194</f>
        <v>14620.800000000001</v>
      </c>
    </row>
    <row r="194" spans="1:8" ht="33.75" customHeight="1">
      <c r="A194" s="189"/>
      <c r="B194" s="181" t="s">
        <v>85</v>
      </c>
      <c r="C194" s="153" t="s">
        <v>182</v>
      </c>
      <c r="D194" s="153" t="s">
        <v>187</v>
      </c>
      <c r="E194" s="153" t="s">
        <v>170</v>
      </c>
      <c r="F194" s="151"/>
      <c r="G194" s="154">
        <f>SUM(G195+G205)</f>
        <v>13580</v>
      </c>
      <c r="H194" s="154">
        <f>SUM(H195+H205)</f>
        <v>14620.800000000001</v>
      </c>
    </row>
    <row r="195" spans="1:8" ht="47.25" customHeight="1">
      <c r="A195" s="189"/>
      <c r="B195" s="181" t="s">
        <v>188</v>
      </c>
      <c r="C195" s="153" t="s">
        <v>182</v>
      </c>
      <c r="D195" s="153" t="s">
        <v>187</v>
      </c>
      <c r="E195" s="153" t="s">
        <v>86</v>
      </c>
      <c r="F195" s="151"/>
      <c r="G195" s="154">
        <f>SUM(G196+G198+G202+G200)</f>
        <v>10481.6</v>
      </c>
      <c r="H195" s="154">
        <f>SUM(H196+H198+H202+H200)</f>
        <v>10797.2</v>
      </c>
    </row>
    <row r="196" spans="1:8" ht="232.5" customHeight="1">
      <c r="A196" s="189"/>
      <c r="B196" s="232" t="s">
        <v>244</v>
      </c>
      <c r="C196" s="153" t="s">
        <v>182</v>
      </c>
      <c r="D196" s="153" t="s">
        <v>187</v>
      </c>
      <c r="E196" s="153" t="s">
        <v>413</v>
      </c>
      <c r="F196" s="153"/>
      <c r="G196" s="154">
        <f>G197</f>
        <v>6473</v>
      </c>
      <c r="H196" s="154">
        <f>H197</f>
        <v>6786</v>
      </c>
    </row>
    <row r="197" spans="1:8" ht="18.75" customHeight="1">
      <c r="A197" s="178"/>
      <c r="B197" s="75" t="s">
        <v>217</v>
      </c>
      <c r="C197" s="153" t="s">
        <v>182</v>
      </c>
      <c r="D197" s="153" t="s">
        <v>187</v>
      </c>
      <c r="E197" s="153" t="s">
        <v>413</v>
      </c>
      <c r="F197" s="153" t="s">
        <v>218</v>
      </c>
      <c r="G197" s="154">
        <v>6473</v>
      </c>
      <c r="H197" s="154">
        <v>6786</v>
      </c>
    </row>
    <row r="198" spans="1:8" ht="117" customHeight="1">
      <c r="A198" s="192"/>
      <c r="B198" s="191" t="s">
        <v>252</v>
      </c>
      <c r="C198" s="153" t="s">
        <v>182</v>
      </c>
      <c r="D198" s="153" t="s">
        <v>187</v>
      </c>
      <c r="E198" s="153" t="s">
        <v>253</v>
      </c>
      <c r="F198" s="153"/>
      <c r="G198" s="154">
        <f>G199</f>
        <v>3652</v>
      </c>
      <c r="H198" s="154">
        <f>H199</f>
        <v>3652</v>
      </c>
    </row>
    <row r="199" spans="1:8" ht="28.5" customHeight="1">
      <c r="A199" s="192"/>
      <c r="B199" s="75" t="s">
        <v>217</v>
      </c>
      <c r="C199" s="153" t="s">
        <v>182</v>
      </c>
      <c r="D199" s="153" t="s">
        <v>187</v>
      </c>
      <c r="E199" s="153" t="s">
        <v>253</v>
      </c>
      <c r="F199" s="153" t="s">
        <v>218</v>
      </c>
      <c r="G199" s="154">
        <v>3652</v>
      </c>
      <c r="H199" s="154">
        <v>3652</v>
      </c>
    </row>
    <row r="200" spans="1:8" ht="85.5" customHeight="1">
      <c r="A200" s="192"/>
      <c r="B200" s="234" t="s">
        <v>254</v>
      </c>
      <c r="C200" s="153" t="s">
        <v>182</v>
      </c>
      <c r="D200" s="153" t="s">
        <v>187</v>
      </c>
      <c r="E200" s="153" t="s">
        <v>255</v>
      </c>
      <c r="F200" s="153"/>
      <c r="G200" s="154">
        <f>G201</f>
        <v>150</v>
      </c>
      <c r="H200" s="154">
        <f>H201</f>
        <v>150</v>
      </c>
    </row>
    <row r="201" spans="1:8" ht="24" customHeight="1">
      <c r="A201" s="192"/>
      <c r="B201" s="199" t="s">
        <v>217</v>
      </c>
      <c r="C201" s="153" t="s">
        <v>182</v>
      </c>
      <c r="D201" s="153" t="s">
        <v>187</v>
      </c>
      <c r="E201" s="153" t="s">
        <v>255</v>
      </c>
      <c r="F201" s="153" t="s">
        <v>218</v>
      </c>
      <c r="G201" s="154">
        <v>150</v>
      </c>
      <c r="H201" s="154">
        <v>150</v>
      </c>
    </row>
    <row r="202" spans="1:8" ht="71.25" customHeight="1">
      <c r="A202" s="178"/>
      <c r="B202" s="75" t="s">
        <v>39</v>
      </c>
      <c r="C202" s="153" t="s">
        <v>182</v>
      </c>
      <c r="D202" s="153" t="s">
        <v>187</v>
      </c>
      <c r="E202" s="153" t="s">
        <v>40</v>
      </c>
      <c r="F202" s="151"/>
      <c r="G202" s="154">
        <f>G204</f>
        <v>206.6</v>
      </c>
      <c r="H202" s="154">
        <f>H204</f>
        <v>209.2</v>
      </c>
    </row>
    <row r="203" spans="1:8" ht="22.5" customHeight="1">
      <c r="A203" s="189"/>
      <c r="B203" s="194" t="s">
        <v>41</v>
      </c>
      <c r="C203" s="160" t="s">
        <v>182</v>
      </c>
      <c r="D203" s="160" t="s">
        <v>187</v>
      </c>
      <c r="E203" s="160" t="s">
        <v>40</v>
      </c>
      <c r="F203" s="151"/>
      <c r="G203" s="161">
        <v>206.6</v>
      </c>
      <c r="H203" s="161">
        <v>209.2</v>
      </c>
    </row>
    <row r="204" spans="1:8" ht="22.5" customHeight="1">
      <c r="A204" s="189"/>
      <c r="B204" s="75" t="s">
        <v>217</v>
      </c>
      <c r="C204" s="153" t="s">
        <v>182</v>
      </c>
      <c r="D204" s="153" t="s">
        <v>187</v>
      </c>
      <c r="E204" s="153" t="s">
        <v>40</v>
      </c>
      <c r="F204" s="153" t="s">
        <v>218</v>
      </c>
      <c r="G204" s="154">
        <v>206.6</v>
      </c>
      <c r="H204" s="154">
        <v>209.2</v>
      </c>
    </row>
    <row r="205" spans="1:8" ht="54.75" customHeight="1">
      <c r="A205" s="189"/>
      <c r="B205" s="181" t="s">
        <v>498</v>
      </c>
      <c r="C205" s="153" t="s">
        <v>182</v>
      </c>
      <c r="D205" s="153" t="s">
        <v>187</v>
      </c>
      <c r="E205" s="153" t="s">
        <v>499</v>
      </c>
      <c r="F205" s="151"/>
      <c r="G205" s="154">
        <f>G206+G208</f>
        <v>3098.3999999999996</v>
      </c>
      <c r="H205" s="154">
        <f>H206+H208</f>
        <v>3823.6</v>
      </c>
    </row>
    <row r="206" spans="1:8" ht="91.5" customHeight="1">
      <c r="A206" s="189"/>
      <c r="B206" s="232" t="s">
        <v>256</v>
      </c>
      <c r="C206" s="153" t="s">
        <v>182</v>
      </c>
      <c r="D206" s="153" t="s">
        <v>187</v>
      </c>
      <c r="E206" s="153" t="s">
        <v>414</v>
      </c>
      <c r="F206" s="151"/>
      <c r="G206" s="154">
        <f>G207</f>
        <v>2990.2</v>
      </c>
      <c r="H206" s="154">
        <f>H207</f>
        <v>3650.7</v>
      </c>
    </row>
    <row r="207" spans="1:8" ht="17.25" customHeight="1">
      <c r="A207" s="189"/>
      <c r="B207" s="75" t="s">
        <v>217</v>
      </c>
      <c r="C207" s="153" t="s">
        <v>182</v>
      </c>
      <c r="D207" s="153" t="s">
        <v>187</v>
      </c>
      <c r="E207" s="153" t="s">
        <v>257</v>
      </c>
      <c r="F207" s="153" t="s">
        <v>218</v>
      </c>
      <c r="G207" s="154">
        <v>2990.2</v>
      </c>
      <c r="H207" s="154">
        <v>3650.7</v>
      </c>
    </row>
    <row r="208" spans="1:8" ht="14.25" customHeight="1">
      <c r="A208" s="189"/>
      <c r="B208" s="75" t="s">
        <v>461</v>
      </c>
      <c r="C208" s="153" t="s">
        <v>182</v>
      </c>
      <c r="D208" s="153" t="s">
        <v>187</v>
      </c>
      <c r="E208" s="153" t="s">
        <v>500</v>
      </c>
      <c r="F208" s="153" t="s">
        <v>218</v>
      </c>
      <c r="G208" s="154">
        <v>108.2</v>
      </c>
      <c r="H208" s="154">
        <v>172.9</v>
      </c>
    </row>
    <row r="209" spans="1:9" ht="14.25">
      <c r="A209" s="178" t="s">
        <v>181</v>
      </c>
      <c r="B209" s="55" t="s">
        <v>76</v>
      </c>
      <c r="C209" s="151" t="s">
        <v>158</v>
      </c>
      <c r="D209" s="153"/>
      <c r="E209" s="153"/>
      <c r="F209" s="153"/>
      <c r="G209" s="152">
        <f>G210</f>
        <v>12.9</v>
      </c>
      <c r="H209" s="152">
        <f>H210</f>
        <v>12.9</v>
      </c>
      <c r="I209" s="260"/>
    </row>
    <row r="210" spans="1:8" ht="16.5" customHeight="1">
      <c r="A210" s="178"/>
      <c r="B210" s="184" t="s">
        <v>495</v>
      </c>
      <c r="C210" s="151" t="s">
        <v>158</v>
      </c>
      <c r="D210" s="151" t="s">
        <v>185</v>
      </c>
      <c r="E210" s="151"/>
      <c r="F210" s="151"/>
      <c r="G210" s="152">
        <f>G212</f>
        <v>12.9</v>
      </c>
      <c r="H210" s="152">
        <f>H212</f>
        <v>12.9</v>
      </c>
    </row>
    <row r="211" spans="1:8" ht="18.75" customHeight="1">
      <c r="A211" s="178"/>
      <c r="B211" s="76" t="s">
        <v>112</v>
      </c>
      <c r="C211" s="153" t="s">
        <v>158</v>
      </c>
      <c r="D211" s="153" t="s">
        <v>185</v>
      </c>
      <c r="E211" s="153" t="s">
        <v>113</v>
      </c>
      <c r="F211" s="153"/>
      <c r="G211" s="154">
        <f>G212</f>
        <v>12.9</v>
      </c>
      <c r="H211" s="154">
        <f>H212</f>
        <v>12.9</v>
      </c>
    </row>
    <row r="212" spans="1:8" ht="40.5" customHeight="1">
      <c r="A212" s="178"/>
      <c r="B212" s="183" t="s">
        <v>496</v>
      </c>
      <c r="C212" s="153" t="s">
        <v>158</v>
      </c>
      <c r="D212" s="153" t="s">
        <v>185</v>
      </c>
      <c r="E212" s="153" t="s">
        <v>260</v>
      </c>
      <c r="F212" s="153"/>
      <c r="G212" s="154">
        <f>G213</f>
        <v>12.9</v>
      </c>
      <c r="H212" s="154">
        <f>H213</f>
        <v>12.9</v>
      </c>
    </row>
    <row r="213" spans="1:8" ht="27.75" customHeight="1">
      <c r="A213" s="178"/>
      <c r="B213" s="76" t="s">
        <v>297</v>
      </c>
      <c r="C213" s="153" t="s">
        <v>158</v>
      </c>
      <c r="D213" s="153" t="s">
        <v>184</v>
      </c>
      <c r="E213" s="153" t="s">
        <v>260</v>
      </c>
      <c r="F213" s="153" t="s">
        <v>300</v>
      </c>
      <c r="G213" s="154">
        <v>12.9</v>
      </c>
      <c r="H213" s="154">
        <v>12.9</v>
      </c>
    </row>
    <row r="214" spans="1:8" ht="31.5" customHeight="1">
      <c r="A214" s="178"/>
      <c r="B214" s="261" t="s">
        <v>415</v>
      </c>
      <c r="C214" s="153"/>
      <c r="D214" s="153"/>
      <c r="E214" s="153"/>
      <c r="F214" s="153"/>
      <c r="G214" s="154">
        <v>3277.15051</v>
      </c>
      <c r="H214" s="154">
        <v>6555.33607</v>
      </c>
    </row>
    <row r="215" spans="1:8" ht="21" customHeight="1">
      <c r="A215" s="178"/>
      <c r="B215" s="195" t="s">
        <v>341</v>
      </c>
      <c r="C215" s="164"/>
      <c r="D215" s="164"/>
      <c r="E215" s="164"/>
      <c r="F215" s="164"/>
      <c r="G215" s="152">
        <f>G209+G180+G168+G137+G115+G110+G93+G87+G20+G214</f>
        <v>377579.22039999993</v>
      </c>
      <c r="H215" s="152">
        <f>H209+H180+H168+H137+H115+H110+H93+H87+H20+H214</f>
        <v>381879.02141</v>
      </c>
    </row>
  </sheetData>
  <mergeCells count="21">
    <mergeCell ref="A1:H1"/>
    <mergeCell ref="A2:H2"/>
    <mergeCell ref="A3:H3"/>
    <mergeCell ref="A4:H4"/>
    <mergeCell ref="A5:H5"/>
    <mergeCell ref="C6:H6"/>
    <mergeCell ref="H17:H18"/>
    <mergeCell ref="E13:H13"/>
    <mergeCell ref="B15:H15"/>
    <mergeCell ref="B16:F16"/>
    <mergeCell ref="A17:A18"/>
    <mergeCell ref="B17:B18"/>
    <mergeCell ref="C17:C18"/>
    <mergeCell ref="D17:D18"/>
    <mergeCell ref="E17:E18"/>
    <mergeCell ref="F17:F18"/>
    <mergeCell ref="G17:G18"/>
    <mergeCell ref="B9:H9"/>
    <mergeCell ref="B10:H10"/>
    <mergeCell ref="B11:H11"/>
    <mergeCell ref="B12:H12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0"/>
  <sheetViews>
    <sheetView view="pageBreakPreview" zoomScale="150" zoomScaleNormal="130" zoomScaleSheetLayoutView="150" workbookViewId="0" topLeftCell="A4">
      <selection activeCell="D6" sqref="D6:G6"/>
    </sheetView>
  </sheetViews>
  <sheetFormatPr defaultColWidth="9.00390625" defaultRowHeight="12.75"/>
  <cols>
    <col min="1" max="1" width="4.25390625" style="0" customWidth="1"/>
    <col min="2" max="2" width="57.375" style="0" customWidth="1"/>
    <col min="6" max="6" width="12.875" style="0" customWidth="1"/>
    <col min="7" max="7" width="25.625" style="0" customWidth="1"/>
  </cols>
  <sheetData>
    <row r="1" spans="1:11" s="238" customFormat="1" ht="12.75" customHeight="1">
      <c r="A1" s="235"/>
      <c r="B1" s="236"/>
      <c r="C1" s="237"/>
      <c r="D1" s="237"/>
      <c r="E1" s="215"/>
      <c r="F1" s="215"/>
      <c r="G1" s="43" t="s">
        <v>202</v>
      </c>
      <c r="H1" s="43"/>
      <c r="I1" s="43"/>
      <c r="J1" s="43"/>
      <c r="K1" s="267"/>
    </row>
    <row r="2" spans="1:7" ht="15">
      <c r="A2" s="5"/>
      <c r="B2" s="74"/>
      <c r="C2" s="302" t="s">
        <v>199</v>
      </c>
      <c r="D2" s="302"/>
      <c r="E2" s="302"/>
      <c r="F2" s="302"/>
      <c r="G2" s="306"/>
    </row>
    <row r="3" spans="1:7" ht="15">
      <c r="A3" s="5"/>
      <c r="B3" s="74"/>
      <c r="C3" s="302" t="s">
        <v>200</v>
      </c>
      <c r="D3" s="302"/>
      <c r="E3" s="302"/>
      <c r="F3" s="302"/>
      <c r="G3" s="306"/>
    </row>
    <row r="4" spans="1:7" ht="15">
      <c r="A4" s="5"/>
      <c r="B4" s="74"/>
      <c r="C4" s="307" t="s">
        <v>480</v>
      </c>
      <c r="D4" s="307"/>
      <c r="E4" s="307"/>
      <c r="F4" s="307"/>
      <c r="G4" s="306"/>
    </row>
    <row r="5" spans="1:7" ht="15">
      <c r="A5" s="5"/>
      <c r="B5" s="74"/>
      <c r="C5" s="307" t="s">
        <v>308</v>
      </c>
      <c r="D5" s="307"/>
      <c r="E5" s="307"/>
      <c r="F5" s="307"/>
      <c r="G5" s="306"/>
    </row>
    <row r="6" spans="1:7" ht="15">
      <c r="A6" s="5"/>
      <c r="B6" s="74"/>
      <c r="C6" s="74"/>
      <c r="D6" s="302" t="s">
        <v>245</v>
      </c>
      <c r="E6" s="306"/>
      <c r="F6" s="306"/>
      <c r="G6" s="306"/>
    </row>
    <row r="7" spans="1:6" ht="12.75">
      <c r="A7" s="5"/>
      <c r="B7" s="74"/>
      <c r="C7" s="5"/>
      <c r="D7" s="5"/>
      <c r="E7" s="5"/>
      <c r="F7" s="5"/>
    </row>
    <row r="8" spans="1:7" s="238" customFormat="1" ht="12.75" customHeight="1">
      <c r="A8" s="235"/>
      <c r="B8" s="236"/>
      <c r="C8" s="237"/>
      <c r="D8" s="237"/>
      <c r="E8" s="215"/>
      <c r="F8" s="215"/>
      <c r="G8" s="43" t="s">
        <v>58</v>
      </c>
    </row>
    <row r="9" spans="1:7" s="238" customFormat="1" ht="15">
      <c r="A9" s="235"/>
      <c r="B9" s="302" t="s">
        <v>199</v>
      </c>
      <c r="C9" s="302"/>
      <c r="D9" s="302"/>
      <c r="E9" s="302"/>
      <c r="F9" s="302"/>
      <c r="G9" s="327"/>
    </row>
    <row r="10" spans="1:7" s="238" customFormat="1" ht="15">
      <c r="A10" s="235"/>
      <c r="B10" s="302" t="s">
        <v>200</v>
      </c>
      <c r="C10" s="302"/>
      <c r="D10" s="302"/>
      <c r="E10" s="302"/>
      <c r="F10" s="302"/>
      <c r="G10" s="327"/>
    </row>
    <row r="11" spans="1:7" s="238" customFormat="1" ht="15">
      <c r="A11" s="235"/>
      <c r="B11" s="307" t="s">
        <v>449</v>
      </c>
      <c r="C11" s="307"/>
      <c r="D11" s="307"/>
      <c r="E11" s="307"/>
      <c r="F11" s="307"/>
      <c r="G11" s="327"/>
    </row>
    <row r="12" spans="1:7" s="238" customFormat="1" ht="15">
      <c r="A12" s="235"/>
      <c r="B12" s="307" t="s">
        <v>308</v>
      </c>
      <c r="C12" s="307"/>
      <c r="D12" s="307"/>
      <c r="E12" s="307"/>
      <c r="F12" s="307"/>
      <c r="G12" s="327"/>
    </row>
    <row r="13" spans="1:7" s="238" customFormat="1" ht="15">
      <c r="A13" s="235"/>
      <c r="B13" s="302" t="s">
        <v>261</v>
      </c>
      <c r="C13" s="327"/>
      <c r="D13" s="327"/>
      <c r="E13" s="327"/>
      <c r="F13" s="327"/>
      <c r="G13" s="327"/>
    </row>
    <row r="14" spans="1:6" ht="12.75">
      <c r="A14" s="5"/>
      <c r="B14" s="74"/>
      <c r="C14" s="5"/>
      <c r="D14" s="5"/>
      <c r="E14" s="5"/>
      <c r="F14" s="5"/>
    </row>
    <row r="16" spans="1:7" ht="18.75">
      <c r="A16" s="42"/>
      <c r="B16" s="320" t="s">
        <v>262</v>
      </c>
      <c r="C16" s="320"/>
      <c r="D16" s="320"/>
      <c r="E16" s="320"/>
      <c r="F16" s="320"/>
      <c r="G16" s="306"/>
    </row>
    <row r="17" spans="1:6" ht="18.75">
      <c r="A17" s="5"/>
      <c r="B17" s="320"/>
      <c r="C17" s="320"/>
      <c r="D17" s="320"/>
      <c r="E17" s="320"/>
      <c r="F17" s="320"/>
    </row>
    <row r="18" spans="1:7" ht="12.75" customHeight="1">
      <c r="A18" s="323" t="s">
        <v>319</v>
      </c>
      <c r="B18" s="325" t="s">
        <v>320</v>
      </c>
      <c r="C18" s="321" t="s">
        <v>321</v>
      </c>
      <c r="D18" s="321" t="s">
        <v>322</v>
      </c>
      <c r="E18" s="321" t="s">
        <v>323</v>
      </c>
      <c r="F18" s="321" t="s">
        <v>324</v>
      </c>
      <c r="G18" s="317" t="s">
        <v>544</v>
      </c>
    </row>
    <row r="19" spans="1:7" ht="24" customHeight="1">
      <c r="A19" s="324"/>
      <c r="B19" s="326"/>
      <c r="C19" s="322"/>
      <c r="D19" s="322"/>
      <c r="E19" s="322"/>
      <c r="F19" s="322"/>
      <c r="G19" s="318"/>
    </row>
    <row r="20" spans="1:7" ht="12.75">
      <c r="A20" s="78" t="s">
        <v>481</v>
      </c>
      <c r="B20" s="79">
        <v>2</v>
      </c>
      <c r="C20" s="49" t="s">
        <v>482</v>
      </c>
      <c r="D20" s="49" t="s">
        <v>183</v>
      </c>
      <c r="E20" s="49" t="s">
        <v>483</v>
      </c>
      <c r="F20" s="49" t="s">
        <v>484</v>
      </c>
      <c r="G20" s="220"/>
    </row>
    <row r="21" spans="1:7" ht="33.75" customHeight="1">
      <c r="A21" s="178" t="s">
        <v>325</v>
      </c>
      <c r="B21" s="197" t="s">
        <v>326</v>
      </c>
      <c r="C21" s="151" t="s">
        <v>327</v>
      </c>
      <c r="D21" s="151"/>
      <c r="E21" s="151"/>
      <c r="F21" s="151"/>
      <c r="G21" s="152">
        <f>G22+G28+G42+G59+G64+G74+G79</f>
        <v>230639.75710000002</v>
      </c>
    </row>
    <row r="22" spans="1:7" ht="39.75" customHeight="1">
      <c r="A22" s="178"/>
      <c r="B22" s="198" t="s">
        <v>329</v>
      </c>
      <c r="C22" s="151" t="s">
        <v>327</v>
      </c>
      <c r="D22" s="151" t="s">
        <v>330</v>
      </c>
      <c r="E22" s="151"/>
      <c r="F22" s="151"/>
      <c r="G22" s="152">
        <f>G23</f>
        <v>7952.384</v>
      </c>
    </row>
    <row r="23" spans="1:7" ht="15.75" customHeight="1">
      <c r="A23" s="178"/>
      <c r="B23" s="199" t="s">
        <v>112</v>
      </c>
      <c r="C23" s="153" t="s">
        <v>327</v>
      </c>
      <c r="D23" s="153" t="s">
        <v>330</v>
      </c>
      <c r="E23" s="153" t="s">
        <v>113</v>
      </c>
      <c r="F23" s="153"/>
      <c r="G23" s="154">
        <f>G24</f>
        <v>7952.384</v>
      </c>
    </row>
    <row r="24" spans="1:7" ht="54" customHeight="1">
      <c r="A24" s="178"/>
      <c r="B24" s="200" t="s">
        <v>152</v>
      </c>
      <c r="C24" s="153" t="s">
        <v>327</v>
      </c>
      <c r="D24" s="153" t="s">
        <v>330</v>
      </c>
      <c r="E24" s="153" t="s">
        <v>114</v>
      </c>
      <c r="F24" s="153"/>
      <c r="G24" s="154">
        <f>G25+G26+G27</f>
        <v>7952.384</v>
      </c>
    </row>
    <row r="25" spans="1:7" ht="57" customHeight="1">
      <c r="A25" s="178"/>
      <c r="B25" s="200" t="s">
        <v>296</v>
      </c>
      <c r="C25" s="153" t="s">
        <v>327</v>
      </c>
      <c r="D25" s="153" t="s">
        <v>330</v>
      </c>
      <c r="E25" s="153" t="s">
        <v>114</v>
      </c>
      <c r="F25" s="153" t="s">
        <v>299</v>
      </c>
      <c r="G25" s="221">
        <v>7411.884</v>
      </c>
    </row>
    <row r="26" spans="1:7" ht="32.25" customHeight="1">
      <c r="A26" s="178"/>
      <c r="B26" s="200" t="s">
        <v>297</v>
      </c>
      <c r="C26" s="153" t="s">
        <v>327</v>
      </c>
      <c r="D26" s="153" t="s">
        <v>330</v>
      </c>
      <c r="E26" s="153" t="s">
        <v>114</v>
      </c>
      <c r="F26" s="153" t="s">
        <v>300</v>
      </c>
      <c r="G26" s="221">
        <v>532.5</v>
      </c>
    </row>
    <row r="27" spans="1:7" ht="21" customHeight="1">
      <c r="A27" s="178"/>
      <c r="B27" s="200" t="s">
        <v>298</v>
      </c>
      <c r="C27" s="153" t="s">
        <v>327</v>
      </c>
      <c r="D27" s="153" t="s">
        <v>330</v>
      </c>
      <c r="E27" s="153" t="s">
        <v>114</v>
      </c>
      <c r="F27" s="153" t="s">
        <v>301</v>
      </c>
      <c r="G27" s="221">
        <v>8</v>
      </c>
    </row>
    <row r="28" spans="1:7" ht="21.75" customHeight="1">
      <c r="A28" s="178"/>
      <c r="B28" s="201" t="s">
        <v>179</v>
      </c>
      <c r="C28" s="151" t="s">
        <v>327</v>
      </c>
      <c r="D28" s="151" t="s">
        <v>180</v>
      </c>
      <c r="E28" s="151"/>
      <c r="F28" s="151"/>
      <c r="G28" s="152">
        <f>G29</f>
        <v>92854.2229</v>
      </c>
    </row>
    <row r="29" spans="1:7" ht="36.75" customHeight="1">
      <c r="A29" s="178"/>
      <c r="B29" s="202" t="s">
        <v>115</v>
      </c>
      <c r="C29" s="153" t="s">
        <v>327</v>
      </c>
      <c r="D29" s="153" t="s">
        <v>180</v>
      </c>
      <c r="E29" s="153" t="s">
        <v>116</v>
      </c>
      <c r="F29" s="153"/>
      <c r="G29" s="154">
        <f>G30</f>
        <v>92854.2229</v>
      </c>
    </row>
    <row r="30" spans="1:7" ht="47.25" customHeight="1">
      <c r="A30" s="178"/>
      <c r="B30" s="202" t="s">
        <v>117</v>
      </c>
      <c r="C30" s="153" t="s">
        <v>327</v>
      </c>
      <c r="D30" s="153" t="s">
        <v>118</v>
      </c>
      <c r="E30" s="153" t="s">
        <v>119</v>
      </c>
      <c r="F30" s="153"/>
      <c r="G30" s="154">
        <f>G31+G35+G37+G40</f>
        <v>92854.2229</v>
      </c>
    </row>
    <row r="31" spans="1:7" ht="90" customHeight="1">
      <c r="A31" s="178"/>
      <c r="B31" s="199" t="s">
        <v>458</v>
      </c>
      <c r="C31" s="153" t="s">
        <v>327</v>
      </c>
      <c r="D31" s="153" t="s">
        <v>180</v>
      </c>
      <c r="E31" s="153" t="s">
        <v>459</v>
      </c>
      <c r="F31" s="153"/>
      <c r="G31" s="154">
        <f>G32+G33+G34</f>
        <v>62665.729900000006</v>
      </c>
    </row>
    <row r="32" spans="1:7" ht="57" customHeight="1">
      <c r="A32" s="178"/>
      <c r="B32" s="200" t="s">
        <v>296</v>
      </c>
      <c r="C32" s="153" t="s">
        <v>327</v>
      </c>
      <c r="D32" s="153" t="s">
        <v>180</v>
      </c>
      <c r="E32" s="153" t="s">
        <v>459</v>
      </c>
      <c r="F32" s="153" t="s">
        <v>299</v>
      </c>
      <c r="G32" s="154">
        <v>34783.646</v>
      </c>
    </row>
    <row r="33" spans="1:7" ht="25.5">
      <c r="A33" s="178"/>
      <c r="B33" s="200" t="s">
        <v>297</v>
      </c>
      <c r="C33" s="153" t="s">
        <v>327</v>
      </c>
      <c r="D33" s="153" t="s">
        <v>180</v>
      </c>
      <c r="E33" s="153" t="s">
        <v>459</v>
      </c>
      <c r="F33" s="153" t="s">
        <v>300</v>
      </c>
      <c r="G33" s="154">
        <v>27010.9059</v>
      </c>
    </row>
    <row r="34" spans="1:7" ht="12.75">
      <c r="A34" s="178"/>
      <c r="B34" s="200" t="s">
        <v>298</v>
      </c>
      <c r="C34" s="153" t="s">
        <v>327</v>
      </c>
      <c r="D34" s="153" t="s">
        <v>180</v>
      </c>
      <c r="E34" s="153" t="s">
        <v>459</v>
      </c>
      <c r="F34" s="153" t="s">
        <v>301</v>
      </c>
      <c r="G34" s="154">
        <v>871.178</v>
      </c>
    </row>
    <row r="35" spans="1:7" ht="51">
      <c r="A35" s="178"/>
      <c r="B35" s="200" t="s">
        <v>228</v>
      </c>
      <c r="C35" s="153" t="s">
        <v>327</v>
      </c>
      <c r="D35" s="153" t="s">
        <v>180</v>
      </c>
      <c r="E35" s="153" t="s">
        <v>586</v>
      </c>
      <c r="F35" s="153"/>
      <c r="G35" s="221">
        <f>G36</f>
        <v>2051.634</v>
      </c>
    </row>
    <row r="36" spans="1:7" ht="25.5">
      <c r="A36" s="178"/>
      <c r="B36" s="200" t="s">
        <v>297</v>
      </c>
      <c r="C36" s="153" t="s">
        <v>327</v>
      </c>
      <c r="D36" s="153" t="s">
        <v>180</v>
      </c>
      <c r="E36" s="153" t="s">
        <v>586</v>
      </c>
      <c r="F36" s="153" t="s">
        <v>300</v>
      </c>
      <c r="G36" s="221">
        <v>2051.634</v>
      </c>
    </row>
    <row r="37" spans="1:7" ht="107.25" customHeight="1">
      <c r="A37" s="178"/>
      <c r="B37" s="199" t="s">
        <v>229</v>
      </c>
      <c r="C37" s="153" t="s">
        <v>327</v>
      </c>
      <c r="D37" s="153" t="s">
        <v>180</v>
      </c>
      <c r="E37" s="153" t="s">
        <v>230</v>
      </c>
      <c r="F37" s="153"/>
      <c r="G37" s="154">
        <f>G38+G39</f>
        <v>27158</v>
      </c>
    </row>
    <row r="38" spans="1:7" ht="57" customHeight="1">
      <c r="A38" s="178"/>
      <c r="B38" s="200" t="s">
        <v>296</v>
      </c>
      <c r="C38" s="153" t="s">
        <v>327</v>
      </c>
      <c r="D38" s="153" t="s">
        <v>180</v>
      </c>
      <c r="E38" s="153" t="s">
        <v>230</v>
      </c>
      <c r="F38" s="153" t="s">
        <v>299</v>
      </c>
      <c r="G38" s="221">
        <v>26098.46251</v>
      </c>
    </row>
    <row r="39" spans="1:7" ht="25.5">
      <c r="A39" s="178"/>
      <c r="B39" s="200" t="s">
        <v>297</v>
      </c>
      <c r="C39" s="153" t="s">
        <v>327</v>
      </c>
      <c r="D39" s="153" t="s">
        <v>180</v>
      </c>
      <c r="E39" s="153" t="s">
        <v>230</v>
      </c>
      <c r="F39" s="153" t="s">
        <v>300</v>
      </c>
      <c r="G39" s="221">
        <v>1059.53749</v>
      </c>
    </row>
    <row r="40" spans="1:7" ht="80.25" customHeight="1">
      <c r="A40" s="178"/>
      <c r="B40" s="200" t="s">
        <v>584</v>
      </c>
      <c r="C40" s="153" t="s">
        <v>327</v>
      </c>
      <c r="D40" s="153" t="s">
        <v>180</v>
      </c>
      <c r="E40" s="153" t="s">
        <v>585</v>
      </c>
      <c r="F40" s="153"/>
      <c r="G40" s="221">
        <v>978.859</v>
      </c>
    </row>
    <row r="41" spans="1:7" ht="25.5">
      <c r="A41" s="178"/>
      <c r="B41" s="200" t="s">
        <v>297</v>
      </c>
      <c r="C41" s="153" t="s">
        <v>327</v>
      </c>
      <c r="D41" s="153" t="s">
        <v>180</v>
      </c>
      <c r="E41" s="153" t="s">
        <v>585</v>
      </c>
      <c r="F41" s="153" t="s">
        <v>300</v>
      </c>
      <c r="G41" s="221">
        <v>978.859</v>
      </c>
    </row>
    <row r="42" spans="1:7" ht="12.75">
      <c r="A42" s="178"/>
      <c r="B42" s="197" t="s">
        <v>175</v>
      </c>
      <c r="C42" s="151" t="s">
        <v>327</v>
      </c>
      <c r="D42" s="151" t="s">
        <v>176</v>
      </c>
      <c r="E42" s="151"/>
      <c r="F42" s="151"/>
      <c r="G42" s="152">
        <f>G43</f>
        <v>128310.26000000001</v>
      </c>
    </row>
    <row r="43" spans="1:7" ht="27.75" customHeight="1">
      <c r="A43" s="178"/>
      <c r="B43" s="202" t="s">
        <v>460</v>
      </c>
      <c r="C43" s="153" t="s">
        <v>327</v>
      </c>
      <c r="D43" s="153" t="s">
        <v>176</v>
      </c>
      <c r="E43" s="153" t="s">
        <v>116</v>
      </c>
      <c r="F43" s="153"/>
      <c r="G43" s="154">
        <f>G44</f>
        <v>128310.26000000001</v>
      </c>
    </row>
    <row r="44" spans="1:7" ht="40.5" customHeight="1">
      <c r="A44" s="178"/>
      <c r="B44" s="202" t="s">
        <v>420</v>
      </c>
      <c r="C44" s="153" t="s">
        <v>421</v>
      </c>
      <c r="D44" s="153" t="s">
        <v>176</v>
      </c>
      <c r="E44" s="153" t="s">
        <v>422</v>
      </c>
      <c r="F44" s="153"/>
      <c r="G44" s="154">
        <f>G45+G49+G51+G54+G57</f>
        <v>128310.26000000001</v>
      </c>
    </row>
    <row r="45" spans="1:7" ht="95.25" customHeight="1">
      <c r="A45" s="178"/>
      <c r="B45" s="199" t="s">
        <v>423</v>
      </c>
      <c r="C45" s="153" t="s">
        <v>327</v>
      </c>
      <c r="D45" s="153" t="s">
        <v>176</v>
      </c>
      <c r="E45" s="153" t="s">
        <v>424</v>
      </c>
      <c r="F45" s="153"/>
      <c r="G45" s="154">
        <f>G46+G47+G48</f>
        <v>25325.861</v>
      </c>
    </row>
    <row r="46" spans="1:7" ht="58.5" customHeight="1">
      <c r="A46" s="178"/>
      <c r="B46" s="200" t="s">
        <v>296</v>
      </c>
      <c r="C46" s="153" t="s">
        <v>327</v>
      </c>
      <c r="D46" s="153" t="s">
        <v>176</v>
      </c>
      <c r="E46" s="153" t="s">
        <v>424</v>
      </c>
      <c r="F46" s="153" t="s">
        <v>299</v>
      </c>
      <c r="G46" s="221">
        <v>2800</v>
      </c>
    </row>
    <row r="47" spans="1:7" ht="25.5">
      <c r="A47" s="178"/>
      <c r="B47" s="200" t="s">
        <v>297</v>
      </c>
      <c r="C47" s="153" t="s">
        <v>327</v>
      </c>
      <c r="D47" s="153" t="s">
        <v>176</v>
      </c>
      <c r="E47" s="153" t="s">
        <v>424</v>
      </c>
      <c r="F47" s="153" t="s">
        <v>300</v>
      </c>
      <c r="G47" s="221">
        <v>21259.425</v>
      </c>
    </row>
    <row r="48" spans="1:7" ht="12.75">
      <c r="A48" s="178"/>
      <c r="B48" s="200" t="s">
        <v>298</v>
      </c>
      <c r="C48" s="153" t="s">
        <v>327</v>
      </c>
      <c r="D48" s="153" t="s">
        <v>176</v>
      </c>
      <c r="E48" s="153" t="s">
        <v>424</v>
      </c>
      <c r="F48" s="153" t="s">
        <v>301</v>
      </c>
      <c r="G48" s="221">
        <v>1266.436</v>
      </c>
    </row>
    <row r="49" spans="1:7" ht="57.75" customHeight="1">
      <c r="A49" s="178"/>
      <c r="B49" s="199" t="s">
        <v>263</v>
      </c>
      <c r="C49" s="153" t="s">
        <v>327</v>
      </c>
      <c r="D49" s="153" t="s">
        <v>176</v>
      </c>
      <c r="E49" s="153" t="s">
        <v>587</v>
      </c>
      <c r="F49" s="153"/>
      <c r="G49" s="154">
        <v>190.399</v>
      </c>
    </row>
    <row r="50" spans="1:7" ht="25.5">
      <c r="A50" s="178"/>
      <c r="B50" s="200" t="s">
        <v>297</v>
      </c>
      <c r="C50" s="153" t="s">
        <v>327</v>
      </c>
      <c r="D50" s="153" t="s">
        <v>176</v>
      </c>
      <c r="E50" s="153" t="s">
        <v>587</v>
      </c>
      <c r="F50" s="153" t="s">
        <v>300</v>
      </c>
      <c r="G50" s="221">
        <v>190.399</v>
      </c>
    </row>
    <row r="51" spans="1:7" ht="126" customHeight="1">
      <c r="A51" s="178"/>
      <c r="B51" s="232" t="s">
        <v>234</v>
      </c>
      <c r="C51" s="153" t="s">
        <v>327</v>
      </c>
      <c r="D51" s="153" t="s">
        <v>176</v>
      </c>
      <c r="E51" s="153" t="s">
        <v>235</v>
      </c>
      <c r="F51" s="153"/>
      <c r="G51" s="154">
        <f>G52+G53</f>
        <v>93511</v>
      </c>
    </row>
    <row r="52" spans="1:7" ht="54.75" customHeight="1">
      <c r="A52" s="178"/>
      <c r="B52" s="200" t="s">
        <v>296</v>
      </c>
      <c r="C52" s="153" t="s">
        <v>327</v>
      </c>
      <c r="D52" s="153" t="s">
        <v>176</v>
      </c>
      <c r="E52" s="153" t="s">
        <v>235</v>
      </c>
      <c r="F52" s="153" t="s">
        <v>299</v>
      </c>
      <c r="G52" s="154">
        <v>90900.52846</v>
      </c>
    </row>
    <row r="53" spans="1:7" ht="25.5">
      <c r="A53" s="178"/>
      <c r="B53" s="200" t="s">
        <v>297</v>
      </c>
      <c r="C53" s="153" t="s">
        <v>327</v>
      </c>
      <c r="D53" s="153" t="s">
        <v>176</v>
      </c>
      <c r="E53" s="153" t="s">
        <v>235</v>
      </c>
      <c r="F53" s="153" t="s">
        <v>300</v>
      </c>
      <c r="G53" s="154">
        <v>2610.47154</v>
      </c>
    </row>
    <row r="54" spans="1:7" ht="93" customHeight="1">
      <c r="A54" s="178"/>
      <c r="B54" s="232" t="s">
        <v>236</v>
      </c>
      <c r="C54" s="153" t="s">
        <v>327</v>
      </c>
      <c r="D54" s="153" t="s">
        <v>176</v>
      </c>
      <c r="E54" s="153" t="s">
        <v>237</v>
      </c>
      <c r="F54" s="160"/>
      <c r="G54" s="154">
        <f>G55+G56</f>
        <v>8464</v>
      </c>
    </row>
    <row r="55" spans="1:7" ht="25.5">
      <c r="A55" s="178"/>
      <c r="B55" s="200" t="s">
        <v>297</v>
      </c>
      <c r="C55" s="153" t="s">
        <v>327</v>
      </c>
      <c r="D55" s="153" t="s">
        <v>176</v>
      </c>
      <c r="E55" s="153" t="s">
        <v>237</v>
      </c>
      <c r="F55" s="153" t="s">
        <v>300</v>
      </c>
      <c r="G55" s="154">
        <v>7744</v>
      </c>
    </row>
    <row r="56" spans="1:7" ht="19.5" customHeight="1">
      <c r="A56" s="178"/>
      <c r="B56" s="199" t="s">
        <v>217</v>
      </c>
      <c r="C56" s="153" t="s">
        <v>327</v>
      </c>
      <c r="D56" s="153" t="s">
        <v>176</v>
      </c>
      <c r="E56" s="153" t="s">
        <v>237</v>
      </c>
      <c r="F56" s="153" t="s">
        <v>218</v>
      </c>
      <c r="G56" s="154">
        <v>720</v>
      </c>
    </row>
    <row r="57" spans="1:7" ht="96" customHeight="1">
      <c r="A57" s="178"/>
      <c r="B57" s="199" t="s">
        <v>238</v>
      </c>
      <c r="C57" s="153" t="s">
        <v>327</v>
      </c>
      <c r="D57" s="153" t="s">
        <v>176</v>
      </c>
      <c r="E57" s="153" t="s">
        <v>239</v>
      </c>
      <c r="F57" s="153"/>
      <c r="G57" s="154">
        <v>819</v>
      </c>
    </row>
    <row r="58" spans="1:7" ht="57" customHeight="1">
      <c r="A58" s="178"/>
      <c r="B58" s="200" t="s">
        <v>296</v>
      </c>
      <c r="C58" s="153" t="s">
        <v>327</v>
      </c>
      <c r="D58" s="153" t="s">
        <v>176</v>
      </c>
      <c r="E58" s="153" t="s">
        <v>239</v>
      </c>
      <c r="F58" s="153" t="s">
        <v>299</v>
      </c>
      <c r="G58" s="154">
        <v>819</v>
      </c>
    </row>
    <row r="59" spans="1:7" ht="12.75">
      <c r="A59" s="178"/>
      <c r="B59" s="198" t="s">
        <v>360</v>
      </c>
      <c r="C59" s="151" t="s">
        <v>327</v>
      </c>
      <c r="D59" s="151" t="s">
        <v>177</v>
      </c>
      <c r="E59" s="160"/>
      <c r="F59" s="160"/>
      <c r="G59" s="152">
        <f>G61</f>
        <v>700</v>
      </c>
    </row>
    <row r="60" spans="1:7" ht="25.5">
      <c r="A60" s="178"/>
      <c r="B60" s="200" t="s">
        <v>425</v>
      </c>
      <c r="C60" s="153" t="s">
        <v>327</v>
      </c>
      <c r="D60" s="153" t="s">
        <v>177</v>
      </c>
      <c r="E60" s="153" t="s">
        <v>116</v>
      </c>
      <c r="F60" s="151"/>
      <c r="G60" s="154">
        <f>SUM(G61)</f>
        <v>700</v>
      </c>
    </row>
    <row r="61" spans="1:7" ht="51">
      <c r="A61" s="178"/>
      <c r="B61" s="200" t="s">
        <v>426</v>
      </c>
      <c r="C61" s="153" t="s">
        <v>327</v>
      </c>
      <c r="D61" s="153" t="s">
        <v>177</v>
      </c>
      <c r="E61" s="153" t="s">
        <v>441</v>
      </c>
      <c r="F61" s="153"/>
      <c r="G61" s="154">
        <f>SUM(G62)</f>
        <v>700</v>
      </c>
    </row>
    <row r="62" spans="1:7" ht="95.25" customHeight="1">
      <c r="A62" s="178"/>
      <c r="B62" s="200" t="s">
        <v>438</v>
      </c>
      <c r="C62" s="153" t="s">
        <v>327</v>
      </c>
      <c r="D62" s="153" t="s">
        <v>177</v>
      </c>
      <c r="E62" s="153" t="s">
        <v>84</v>
      </c>
      <c r="F62" s="153"/>
      <c r="G62" s="154">
        <f>SUM(G63)</f>
        <v>700</v>
      </c>
    </row>
    <row r="63" spans="1:7" ht="25.5">
      <c r="A63" s="178"/>
      <c r="B63" s="200" t="s">
        <v>297</v>
      </c>
      <c r="C63" s="153" t="s">
        <v>327</v>
      </c>
      <c r="D63" s="153" t="s">
        <v>177</v>
      </c>
      <c r="E63" s="153" t="s">
        <v>84</v>
      </c>
      <c r="F63" s="153" t="s">
        <v>300</v>
      </c>
      <c r="G63" s="221">
        <v>700</v>
      </c>
    </row>
    <row r="64" spans="1:7" ht="12.75">
      <c r="A64" s="178"/>
      <c r="B64" s="198" t="s">
        <v>72</v>
      </c>
      <c r="C64" s="151" t="s">
        <v>327</v>
      </c>
      <c r="D64" s="151" t="s">
        <v>73</v>
      </c>
      <c r="E64" s="151"/>
      <c r="F64" s="151"/>
      <c r="G64" s="152">
        <f>G65</f>
        <v>352.14020000000005</v>
      </c>
    </row>
    <row r="65" spans="1:7" ht="27" customHeight="1">
      <c r="A65" s="178"/>
      <c r="B65" s="200" t="s">
        <v>460</v>
      </c>
      <c r="C65" s="153" t="s">
        <v>327</v>
      </c>
      <c r="D65" s="153" t="s">
        <v>73</v>
      </c>
      <c r="E65" s="153" t="s">
        <v>116</v>
      </c>
      <c r="F65" s="153"/>
      <c r="G65" s="154">
        <f>G66+G71</f>
        <v>352.14020000000005</v>
      </c>
    </row>
    <row r="66" spans="1:7" ht="44.25" customHeight="1">
      <c r="A66" s="178"/>
      <c r="B66" s="200" t="s">
        <v>420</v>
      </c>
      <c r="C66" s="153" t="s">
        <v>327</v>
      </c>
      <c r="D66" s="153" t="s">
        <v>73</v>
      </c>
      <c r="E66" s="153" t="s">
        <v>422</v>
      </c>
      <c r="F66" s="153"/>
      <c r="G66" s="154">
        <f>G68+G70</f>
        <v>291.14020000000005</v>
      </c>
    </row>
    <row r="67" spans="1:7" ht="78.75" customHeight="1">
      <c r="A67" s="178"/>
      <c r="B67" s="200" t="s">
        <v>530</v>
      </c>
      <c r="C67" s="153" t="s">
        <v>327</v>
      </c>
      <c r="D67" s="153" t="s">
        <v>73</v>
      </c>
      <c r="E67" s="153" t="s">
        <v>531</v>
      </c>
      <c r="F67" s="153"/>
      <c r="G67" s="154">
        <f>SUM(G68)</f>
        <v>260.3552</v>
      </c>
    </row>
    <row r="68" spans="1:7" ht="25.5">
      <c r="A68" s="178"/>
      <c r="B68" s="200" t="s">
        <v>297</v>
      </c>
      <c r="C68" s="153" t="s">
        <v>327</v>
      </c>
      <c r="D68" s="153" t="s">
        <v>73</v>
      </c>
      <c r="E68" s="153" t="s">
        <v>531</v>
      </c>
      <c r="F68" s="153" t="s">
        <v>300</v>
      </c>
      <c r="G68" s="221">
        <v>260.3552</v>
      </c>
    </row>
    <row r="69" spans="1:7" ht="54" customHeight="1">
      <c r="A69" s="178"/>
      <c r="B69" s="200" t="s">
        <v>601</v>
      </c>
      <c r="C69" s="153" t="s">
        <v>327</v>
      </c>
      <c r="D69" s="153" t="s">
        <v>73</v>
      </c>
      <c r="E69" s="153" t="s">
        <v>587</v>
      </c>
      <c r="F69" s="153"/>
      <c r="G69" s="154">
        <f>G70</f>
        <v>30.785</v>
      </c>
    </row>
    <row r="70" spans="1:7" ht="25.5">
      <c r="A70" s="178"/>
      <c r="B70" s="200" t="s">
        <v>297</v>
      </c>
      <c r="C70" s="153" t="s">
        <v>327</v>
      </c>
      <c r="D70" s="153" t="s">
        <v>73</v>
      </c>
      <c r="E70" s="153" t="s">
        <v>587</v>
      </c>
      <c r="F70" s="153" t="s">
        <v>300</v>
      </c>
      <c r="G70" s="221">
        <v>30.785</v>
      </c>
    </row>
    <row r="71" spans="1:7" ht="51">
      <c r="A71" s="178"/>
      <c r="B71" s="200" t="s">
        <v>440</v>
      </c>
      <c r="C71" s="153" t="s">
        <v>327</v>
      </c>
      <c r="D71" s="153" t="s">
        <v>73</v>
      </c>
      <c r="E71" s="153" t="s">
        <v>427</v>
      </c>
      <c r="F71" s="153"/>
      <c r="G71" s="154">
        <f>SUM(G72)</f>
        <v>61</v>
      </c>
    </row>
    <row r="72" spans="1:7" ht="89.25">
      <c r="A72" s="178"/>
      <c r="B72" s="200" t="s">
        <v>83</v>
      </c>
      <c r="C72" s="153" t="s">
        <v>327</v>
      </c>
      <c r="D72" s="153" t="s">
        <v>73</v>
      </c>
      <c r="E72" s="153" t="s">
        <v>439</v>
      </c>
      <c r="F72" s="153"/>
      <c r="G72" s="154">
        <f>G73</f>
        <v>61</v>
      </c>
    </row>
    <row r="73" spans="1:7" ht="25.5">
      <c r="A73" s="178"/>
      <c r="B73" s="200" t="s">
        <v>297</v>
      </c>
      <c r="C73" s="153" t="s">
        <v>327</v>
      </c>
      <c r="D73" s="153" t="s">
        <v>73</v>
      </c>
      <c r="E73" s="153" t="s">
        <v>439</v>
      </c>
      <c r="F73" s="153" t="s">
        <v>300</v>
      </c>
      <c r="G73" s="154">
        <v>61</v>
      </c>
    </row>
    <row r="74" spans="1:7" ht="12.75">
      <c r="A74" s="178"/>
      <c r="B74" s="201" t="s">
        <v>475</v>
      </c>
      <c r="C74" s="151" t="s">
        <v>327</v>
      </c>
      <c r="D74" s="151" t="s">
        <v>473</v>
      </c>
      <c r="E74" s="151"/>
      <c r="F74" s="153"/>
      <c r="G74" s="152">
        <f>G75</f>
        <v>72</v>
      </c>
    </row>
    <row r="75" spans="1:7" ht="30.75" customHeight="1">
      <c r="A75" s="178"/>
      <c r="B75" s="202" t="s">
        <v>85</v>
      </c>
      <c r="C75" s="153" t="s">
        <v>327</v>
      </c>
      <c r="D75" s="153" t="s">
        <v>473</v>
      </c>
      <c r="E75" s="153" t="s">
        <v>170</v>
      </c>
      <c r="F75" s="151"/>
      <c r="G75" s="154">
        <f>SUM(G76)</f>
        <v>72</v>
      </c>
    </row>
    <row r="76" spans="1:7" ht="44.25" customHeight="1">
      <c r="A76" s="178"/>
      <c r="B76" s="203" t="s">
        <v>188</v>
      </c>
      <c r="C76" s="153" t="s">
        <v>327</v>
      </c>
      <c r="D76" s="153" t="s">
        <v>473</v>
      </c>
      <c r="E76" s="153" t="s">
        <v>86</v>
      </c>
      <c r="F76" s="151"/>
      <c r="G76" s="154">
        <f>SUM(G77)</f>
        <v>72</v>
      </c>
    </row>
    <row r="77" spans="1:7" ht="105" customHeight="1">
      <c r="A77" s="178"/>
      <c r="B77" s="204" t="s">
        <v>87</v>
      </c>
      <c r="C77" s="153" t="s">
        <v>327</v>
      </c>
      <c r="D77" s="153" t="s">
        <v>473</v>
      </c>
      <c r="E77" s="153" t="s">
        <v>253</v>
      </c>
      <c r="F77" s="153"/>
      <c r="G77" s="154">
        <f>SUM(G78)</f>
        <v>72</v>
      </c>
    </row>
    <row r="78" spans="1:7" ht="27" customHeight="1">
      <c r="A78" s="178"/>
      <c r="B78" s="200" t="s">
        <v>297</v>
      </c>
      <c r="C78" s="153" t="s">
        <v>327</v>
      </c>
      <c r="D78" s="153" t="s">
        <v>473</v>
      </c>
      <c r="E78" s="153" t="s">
        <v>253</v>
      </c>
      <c r="F78" s="269" t="s">
        <v>300</v>
      </c>
      <c r="G78" s="221">
        <v>72</v>
      </c>
    </row>
    <row r="79" spans="1:7" ht="15.75" customHeight="1">
      <c r="A79" s="178"/>
      <c r="B79" s="197" t="s">
        <v>477</v>
      </c>
      <c r="C79" s="151" t="s">
        <v>327</v>
      </c>
      <c r="D79" s="151" t="s">
        <v>336</v>
      </c>
      <c r="E79" s="153"/>
      <c r="F79" s="153"/>
      <c r="G79" s="154">
        <f>G80</f>
        <v>398.75</v>
      </c>
    </row>
    <row r="80" spans="1:7" ht="63.75">
      <c r="A80" s="178"/>
      <c r="B80" s="200" t="s">
        <v>43</v>
      </c>
      <c r="C80" s="153" t="s">
        <v>327</v>
      </c>
      <c r="D80" s="153" t="s">
        <v>336</v>
      </c>
      <c r="E80" s="153" t="s">
        <v>44</v>
      </c>
      <c r="F80" s="153"/>
      <c r="G80" s="154">
        <f>G81</f>
        <v>398.75</v>
      </c>
    </row>
    <row r="81" spans="1:7" ht="25.5">
      <c r="A81" s="178"/>
      <c r="B81" s="200" t="s">
        <v>297</v>
      </c>
      <c r="C81" s="153" t="s">
        <v>327</v>
      </c>
      <c r="D81" s="153" t="s">
        <v>336</v>
      </c>
      <c r="E81" s="153" t="s">
        <v>44</v>
      </c>
      <c r="F81" s="269" t="s">
        <v>300</v>
      </c>
      <c r="G81" s="154">
        <v>398.75</v>
      </c>
    </row>
    <row r="82" spans="1:7" ht="12.75">
      <c r="A82" s="178" t="s">
        <v>331</v>
      </c>
      <c r="B82" s="197" t="s">
        <v>332</v>
      </c>
      <c r="C82" s="151" t="s">
        <v>333</v>
      </c>
      <c r="D82" s="151"/>
      <c r="E82" s="151"/>
      <c r="F82" s="151"/>
      <c r="G82" s="159">
        <f>G83+G87+G105+G109+G128+G133+G140+G149+G156+G160+G166+G182+G188+G196+G207+G212+G218+G231+G249+G202+G253</f>
        <v>177454.6821</v>
      </c>
    </row>
    <row r="83" spans="1:7" ht="25.5">
      <c r="A83" s="178"/>
      <c r="B83" s="201" t="s">
        <v>48</v>
      </c>
      <c r="C83" s="151" t="s">
        <v>333</v>
      </c>
      <c r="D83" s="151" t="s">
        <v>334</v>
      </c>
      <c r="E83" s="151"/>
      <c r="F83" s="151"/>
      <c r="G83" s="152">
        <f>G84</f>
        <v>3641.12</v>
      </c>
    </row>
    <row r="84" spans="1:7" ht="18" customHeight="1">
      <c r="A84" s="178"/>
      <c r="B84" s="199" t="s">
        <v>112</v>
      </c>
      <c r="C84" s="153" t="s">
        <v>333</v>
      </c>
      <c r="D84" s="153" t="s">
        <v>334</v>
      </c>
      <c r="E84" s="153" t="s">
        <v>113</v>
      </c>
      <c r="F84" s="153"/>
      <c r="G84" s="154">
        <f>G85</f>
        <v>3641.12</v>
      </c>
    </row>
    <row r="85" spans="1:7" ht="18" customHeight="1">
      <c r="A85" s="178"/>
      <c r="B85" s="200" t="s">
        <v>88</v>
      </c>
      <c r="C85" s="153" t="s">
        <v>333</v>
      </c>
      <c r="D85" s="153" t="s">
        <v>334</v>
      </c>
      <c r="E85" s="153" t="s">
        <v>89</v>
      </c>
      <c r="F85" s="153"/>
      <c r="G85" s="154">
        <f>G86</f>
        <v>3641.12</v>
      </c>
    </row>
    <row r="86" spans="1:7" ht="57" customHeight="1">
      <c r="A86" s="178"/>
      <c r="B86" s="200" t="s">
        <v>296</v>
      </c>
      <c r="C86" s="153" t="s">
        <v>333</v>
      </c>
      <c r="D86" s="153" t="s">
        <v>334</v>
      </c>
      <c r="E86" s="153" t="s">
        <v>89</v>
      </c>
      <c r="F86" s="153" t="s">
        <v>299</v>
      </c>
      <c r="G86" s="154">
        <v>3641.12</v>
      </c>
    </row>
    <row r="87" spans="1:7" ht="42.75" customHeight="1">
      <c r="A87" s="178"/>
      <c r="B87" s="201" t="s">
        <v>335</v>
      </c>
      <c r="C87" s="151" t="s">
        <v>333</v>
      </c>
      <c r="D87" s="151" t="s">
        <v>1</v>
      </c>
      <c r="E87" s="151"/>
      <c r="F87" s="151"/>
      <c r="G87" s="152">
        <f>G88+G95</f>
        <v>29902.729</v>
      </c>
    </row>
    <row r="88" spans="1:7" ht="16.5" customHeight="1">
      <c r="A88" s="178"/>
      <c r="B88" s="199" t="s">
        <v>112</v>
      </c>
      <c r="C88" s="153" t="s">
        <v>333</v>
      </c>
      <c r="D88" s="153" t="s">
        <v>1</v>
      </c>
      <c r="E88" s="153" t="s">
        <v>90</v>
      </c>
      <c r="F88" s="153"/>
      <c r="G88" s="154">
        <f>G89+G92</f>
        <v>25589.729</v>
      </c>
    </row>
    <row r="89" spans="1:7" ht="57.75" customHeight="1">
      <c r="A89" s="178"/>
      <c r="B89" s="205" t="s">
        <v>152</v>
      </c>
      <c r="C89" s="153" t="s">
        <v>333</v>
      </c>
      <c r="D89" s="153" t="s">
        <v>1</v>
      </c>
      <c r="E89" s="153" t="s">
        <v>114</v>
      </c>
      <c r="F89" s="153"/>
      <c r="G89" s="154">
        <f>G90+G91</f>
        <v>24475.729</v>
      </c>
    </row>
    <row r="90" spans="1:7" ht="57" customHeight="1">
      <c r="A90" s="178"/>
      <c r="B90" s="200" t="s">
        <v>296</v>
      </c>
      <c r="C90" s="153" t="s">
        <v>333</v>
      </c>
      <c r="D90" s="153" t="s">
        <v>1</v>
      </c>
      <c r="E90" s="153" t="s">
        <v>114</v>
      </c>
      <c r="F90" s="153" t="s">
        <v>299</v>
      </c>
      <c r="G90" s="154">
        <v>24091.729</v>
      </c>
    </row>
    <row r="91" spans="1:7" ht="30" customHeight="1">
      <c r="A91" s="178"/>
      <c r="B91" s="200" t="s">
        <v>297</v>
      </c>
      <c r="C91" s="153" t="s">
        <v>333</v>
      </c>
      <c r="D91" s="153" t="s">
        <v>1</v>
      </c>
      <c r="E91" s="153" t="s">
        <v>114</v>
      </c>
      <c r="F91" s="153" t="s">
        <v>300</v>
      </c>
      <c r="G91" s="154">
        <v>384</v>
      </c>
    </row>
    <row r="92" spans="1:7" ht="69" customHeight="1">
      <c r="A92" s="178"/>
      <c r="B92" s="199" t="s">
        <v>91</v>
      </c>
      <c r="C92" s="153" t="s">
        <v>333</v>
      </c>
      <c r="D92" s="153" t="s">
        <v>1</v>
      </c>
      <c r="E92" s="153" t="s">
        <v>92</v>
      </c>
      <c r="F92" s="153"/>
      <c r="G92" s="154">
        <f>G93</f>
        <v>1114</v>
      </c>
    </row>
    <row r="93" spans="1:7" ht="54" customHeight="1">
      <c r="A93" s="178"/>
      <c r="B93" s="200" t="s">
        <v>296</v>
      </c>
      <c r="C93" s="153" t="s">
        <v>333</v>
      </c>
      <c r="D93" s="153" t="s">
        <v>1</v>
      </c>
      <c r="E93" s="153" t="s">
        <v>92</v>
      </c>
      <c r="F93" s="153" t="s">
        <v>299</v>
      </c>
      <c r="G93" s="154">
        <v>1114</v>
      </c>
    </row>
    <row r="94" spans="1:7" ht="25.5" hidden="1">
      <c r="A94" s="178"/>
      <c r="B94" s="200" t="s">
        <v>297</v>
      </c>
      <c r="C94" s="153" t="s">
        <v>333</v>
      </c>
      <c r="D94" s="153" t="s">
        <v>1</v>
      </c>
      <c r="E94" s="153" t="s">
        <v>92</v>
      </c>
      <c r="F94" s="153" t="s">
        <v>300</v>
      </c>
      <c r="G94" s="221"/>
    </row>
    <row r="95" spans="1:7" ht="29.25" customHeight="1">
      <c r="A95" s="178"/>
      <c r="B95" s="200" t="s">
        <v>85</v>
      </c>
      <c r="C95" s="153" t="s">
        <v>333</v>
      </c>
      <c r="D95" s="153" t="s">
        <v>1</v>
      </c>
      <c r="E95" s="153" t="s">
        <v>170</v>
      </c>
      <c r="F95" s="153"/>
      <c r="G95" s="154">
        <f>G96+G100</f>
        <v>4313</v>
      </c>
    </row>
    <row r="96" spans="1:7" ht="42" customHeight="1">
      <c r="A96" s="178"/>
      <c r="B96" s="200" t="s">
        <v>93</v>
      </c>
      <c r="C96" s="153" t="s">
        <v>333</v>
      </c>
      <c r="D96" s="153" t="s">
        <v>1</v>
      </c>
      <c r="E96" s="153" t="s">
        <v>94</v>
      </c>
      <c r="F96" s="153"/>
      <c r="G96" s="154">
        <f>G97</f>
        <v>2866</v>
      </c>
    </row>
    <row r="97" spans="1:7" ht="76.5">
      <c r="A97" s="178"/>
      <c r="B97" s="199" t="s">
        <v>95</v>
      </c>
      <c r="C97" s="153" t="s">
        <v>333</v>
      </c>
      <c r="D97" s="153" t="s">
        <v>1</v>
      </c>
      <c r="E97" s="153" t="s">
        <v>96</v>
      </c>
      <c r="F97" s="153"/>
      <c r="G97" s="154">
        <f>G98+G99</f>
        <v>2866</v>
      </c>
    </row>
    <row r="98" spans="1:7" ht="54" customHeight="1">
      <c r="A98" s="178"/>
      <c r="B98" s="200" t="s">
        <v>296</v>
      </c>
      <c r="C98" s="153" t="s">
        <v>333</v>
      </c>
      <c r="D98" s="153" t="s">
        <v>1</v>
      </c>
      <c r="E98" s="153" t="s">
        <v>96</v>
      </c>
      <c r="F98" s="153" t="s">
        <v>299</v>
      </c>
      <c r="G98" s="154">
        <v>2008.072</v>
      </c>
    </row>
    <row r="99" spans="1:7" ht="30" customHeight="1">
      <c r="A99" s="178"/>
      <c r="B99" s="200" t="s">
        <v>297</v>
      </c>
      <c r="C99" s="153" t="s">
        <v>333</v>
      </c>
      <c r="D99" s="153" t="s">
        <v>1</v>
      </c>
      <c r="E99" s="153" t="s">
        <v>96</v>
      </c>
      <c r="F99" s="153" t="s">
        <v>300</v>
      </c>
      <c r="G99" s="154">
        <v>857.928</v>
      </c>
    </row>
    <row r="100" spans="1:7" ht="42.75" customHeight="1">
      <c r="A100" s="178"/>
      <c r="B100" s="200" t="s">
        <v>188</v>
      </c>
      <c r="C100" s="153" t="s">
        <v>333</v>
      </c>
      <c r="D100" s="153" t="s">
        <v>1</v>
      </c>
      <c r="E100" s="153" t="s">
        <v>86</v>
      </c>
      <c r="F100" s="153"/>
      <c r="G100" s="154">
        <f>G101</f>
        <v>1447</v>
      </c>
    </row>
    <row r="101" spans="1:7" ht="92.25" customHeight="1">
      <c r="A101" s="178"/>
      <c r="B101" s="200" t="s">
        <v>189</v>
      </c>
      <c r="C101" s="153" t="s">
        <v>333</v>
      </c>
      <c r="D101" s="153" t="s">
        <v>1</v>
      </c>
      <c r="E101" s="153" t="s">
        <v>190</v>
      </c>
      <c r="F101" s="153"/>
      <c r="G101" s="154">
        <f>G102+G103</f>
        <v>1447</v>
      </c>
    </row>
    <row r="102" spans="1:7" ht="55.5" customHeight="1">
      <c r="A102" s="178"/>
      <c r="B102" s="200" t="s">
        <v>296</v>
      </c>
      <c r="C102" s="153" t="s">
        <v>333</v>
      </c>
      <c r="D102" s="153" t="s">
        <v>1</v>
      </c>
      <c r="E102" s="153" t="s">
        <v>190</v>
      </c>
      <c r="F102" s="153" t="s">
        <v>299</v>
      </c>
      <c r="G102" s="154">
        <v>969</v>
      </c>
    </row>
    <row r="103" spans="1:7" ht="104.25" customHeight="1">
      <c r="A103" s="178"/>
      <c r="B103" s="200" t="s">
        <v>191</v>
      </c>
      <c r="C103" s="153" t="s">
        <v>333</v>
      </c>
      <c r="D103" s="153" t="s">
        <v>1</v>
      </c>
      <c r="E103" s="153" t="s">
        <v>192</v>
      </c>
      <c r="F103" s="153"/>
      <c r="G103" s="154">
        <f>G104</f>
        <v>478</v>
      </c>
    </row>
    <row r="104" spans="1:7" ht="57" customHeight="1">
      <c r="A104" s="178"/>
      <c r="B104" s="200" t="s">
        <v>296</v>
      </c>
      <c r="C104" s="153" t="s">
        <v>333</v>
      </c>
      <c r="D104" s="153" t="s">
        <v>1</v>
      </c>
      <c r="E104" s="153" t="s">
        <v>192</v>
      </c>
      <c r="F104" s="153" t="s">
        <v>299</v>
      </c>
      <c r="G104" s="154">
        <v>478</v>
      </c>
    </row>
    <row r="105" spans="1:7" ht="12.75">
      <c r="A105" s="178"/>
      <c r="B105" s="197" t="s">
        <v>2</v>
      </c>
      <c r="C105" s="151" t="s">
        <v>333</v>
      </c>
      <c r="D105" s="151" t="s">
        <v>159</v>
      </c>
      <c r="E105" s="151"/>
      <c r="F105" s="151"/>
      <c r="G105" s="152">
        <f>G106</f>
        <v>1000</v>
      </c>
    </row>
    <row r="106" spans="1:7" ht="15" customHeight="1">
      <c r="A106" s="189"/>
      <c r="B106" s="202" t="s">
        <v>112</v>
      </c>
      <c r="C106" s="153" t="s">
        <v>333</v>
      </c>
      <c r="D106" s="153" t="s">
        <v>159</v>
      </c>
      <c r="E106" s="153" t="s">
        <v>113</v>
      </c>
      <c r="F106" s="153"/>
      <c r="G106" s="154">
        <f>G107</f>
        <v>1000</v>
      </c>
    </row>
    <row r="107" spans="1:7" ht="26.25" customHeight="1">
      <c r="A107" s="189"/>
      <c r="B107" s="199" t="s">
        <v>193</v>
      </c>
      <c r="C107" s="153" t="s">
        <v>333</v>
      </c>
      <c r="D107" s="153" t="s">
        <v>159</v>
      </c>
      <c r="E107" s="153" t="s">
        <v>194</v>
      </c>
      <c r="F107" s="153"/>
      <c r="G107" s="154">
        <f>G108</f>
        <v>1000</v>
      </c>
    </row>
    <row r="108" spans="1:7" ht="13.5">
      <c r="A108" s="189"/>
      <c r="B108" s="200" t="s">
        <v>298</v>
      </c>
      <c r="C108" s="153" t="s">
        <v>333</v>
      </c>
      <c r="D108" s="153" t="s">
        <v>159</v>
      </c>
      <c r="E108" s="153" t="s">
        <v>194</v>
      </c>
      <c r="F108" s="153" t="s">
        <v>301</v>
      </c>
      <c r="G108" s="221">
        <v>1000</v>
      </c>
    </row>
    <row r="109" spans="1:7" ht="14.25" customHeight="1">
      <c r="A109" s="178"/>
      <c r="B109" s="201" t="s">
        <v>3</v>
      </c>
      <c r="C109" s="151" t="s">
        <v>333</v>
      </c>
      <c r="D109" s="151" t="s">
        <v>357</v>
      </c>
      <c r="E109" s="151"/>
      <c r="F109" s="151"/>
      <c r="G109" s="159">
        <f>G110+G113+G115+G117+G124+G126</f>
        <v>30132.22595</v>
      </c>
    </row>
    <row r="110" spans="1:7" ht="29.25" customHeight="1">
      <c r="A110" s="178"/>
      <c r="B110" s="199" t="s">
        <v>595</v>
      </c>
      <c r="C110" s="153" t="s">
        <v>333</v>
      </c>
      <c r="D110" s="153" t="s">
        <v>357</v>
      </c>
      <c r="E110" s="153" t="s">
        <v>345</v>
      </c>
      <c r="F110" s="151"/>
      <c r="G110" s="167">
        <f>G111+G112</f>
        <v>84</v>
      </c>
    </row>
    <row r="111" spans="1:7" ht="27.75" customHeight="1">
      <c r="A111" s="178"/>
      <c r="B111" s="76" t="s">
        <v>82</v>
      </c>
      <c r="C111" s="153" t="s">
        <v>333</v>
      </c>
      <c r="D111" s="153" t="s">
        <v>357</v>
      </c>
      <c r="E111" s="153" t="s">
        <v>345</v>
      </c>
      <c r="F111" s="153" t="s">
        <v>216</v>
      </c>
      <c r="G111" s="154">
        <v>29</v>
      </c>
    </row>
    <row r="112" spans="1:7" ht="20.25" customHeight="1">
      <c r="A112" s="178"/>
      <c r="B112" s="76" t="s">
        <v>298</v>
      </c>
      <c r="C112" s="153" t="s">
        <v>333</v>
      </c>
      <c r="D112" s="153" t="s">
        <v>357</v>
      </c>
      <c r="E112" s="153" t="s">
        <v>345</v>
      </c>
      <c r="F112" s="153" t="s">
        <v>301</v>
      </c>
      <c r="G112" s="154">
        <v>55</v>
      </c>
    </row>
    <row r="113" spans="1:7" ht="58.5" customHeight="1">
      <c r="A113" s="178"/>
      <c r="B113" s="76" t="s">
        <v>233</v>
      </c>
      <c r="C113" s="153" t="s">
        <v>333</v>
      </c>
      <c r="D113" s="153" t="s">
        <v>357</v>
      </c>
      <c r="E113" s="153" t="s">
        <v>8</v>
      </c>
      <c r="F113" s="153"/>
      <c r="G113" s="167">
        <f>G114</f>
        <v>278.562</v>
      </c>
    </row>
    <row r="114" spans="1:7" ht="27" customHeight="1">
      <c r="A114" s="178"/>
      <c r="B114" s="75" t="s">
        <v>82</v>
      </c>
      <c r="C114" s="153" t="s">
        <v>333</v>
      </c>
      <c r="D114" s="153" t="s">
        <v>357</v>
      </c>
      <c r="E114" s="153" t="s">
        <v>8</v>
      </c>
      <c r="F114" s="153" t="s">
        <v>216</v>
      </c>
      <c r="G114" s="167">
        <v>278.562</v>
      </c>
    </row>
    <row r="115" spans="1:7" ht="66" customHeight="1">
      <c r="A115" s="178"/>
      <c r="B115" s="76" t="s">
        <v>604</v>
      </c>
      <c r="C115" s="153" t="s">
        <v>333</v>
      </c>
      <c r="D115" s="153" t="s">
        <v>357</v>
      </c>
      <c r="E115" s="153" t="s">
        <v>568</v>
      </c>
      <c r="F115" s="153"/>
      <c r="G115" s="167">
        <v>76</v>
      </c>
    </row>
    <row r="116" spans="1:7" ht="27" customHeight="1">
      <c r="A116" s="178"/>
      <c r="B116" s="75" t="s">
        <v>82</v>
      </c>
      <c r="C116" s="153" t="s">
        <v>333</v>
      </c>
      <c r="D116" s="153" t="s">
        <v>357</v>
      </c>
      <c r="E116" s="153" t="s">
        <v>264</v>
      </c>
      <c r="F116" s="153" t="s">
        <v>216</v>
      </c>
      <c r="G116" s="167">
        <v>76</v>
      </c>
    </row>
    <row r="117" spans="1:7" ht="14.25" customHeight="1">
      <c r="A117" s="178"/>
      <c r="B117" s="199" t="s">
        <v>112</v>
      </c>
      <c r="C117" s="153" t="s">
        <v>333</v>
      </c>
      <c r="D117" s="153" t="s">
        <v>357</v>
      </c>
      <c r="E117" s="153" t="s">
        <v>113</v>
      </c>
      <c r="F117" s="153"/>
      <c r="G117" s="154">
        <f>G118+G120</f>
        <v>21455.070679999997</v>
      </c>
    </row>
    <row r="118" spans="1:7" ht="41.25" customHeight="1">
      <c r="A118" s="178"/>
      <c r="B118" s="199" t="s">
        <v>195</v>
      </c>
      <c r="C118" s="153" t="s">
        <v>333</v>
      </c>
      <c r="D118" s="153" t="s">
        <v>357</v>
      </c>
      <c r="E118" s="153" t="s">
        <v>196</v>
      </c>
      <c r="F118" s="153"/>
      <c r="G118" s="154">
        <f>G119</f>
        <v>1040.6</v>
      </c>
    </row>
    <row r="119" spans="1:7" ht="25.5">
      <c r="A119" s="178"/>
      <c r="B119" s="200" t="s">
        <v>297</v>
      </c>
      <c r="C119" s="153" t="s">
        <v>333</v>
      </c>
      <c r="D119" s="153" t="s">
        <v>357</v>
      </c>
      <c r="E119" s="153" t="s">
        <v>196</v>
      </c>
      <c r="F119" s="153" t="s">
        <v>300</v>
      </c>
      <c r="G119" s="221">
        <v>1040.6</v>
      </c>
    </row>
    <row r="120" spans="1:7" ht="25.5">
      <c r="A120" s="178"/>
      <c r="B120" s="199" t="s">
        <v>554</v>
      </c>
      <c r="C120" s="153" t="s">
        <v>333</v>
      </c>
      <c r="D120" s="153" t="s">
        <v>357</v>
      </c>
      <c r="E120" s="153" t="s">
        <v>555</v>
      </c>
      <c r="F120" s="153"/>
      <c r="G120" s="154">
        <f>G121+G122+G123</f>
        <v>20414.47068</v>
      </c>
    </row>
    <row r="121" spans="1:7" ht="54" customHeight="1">
      <c r="A121" s="178"/>
      <c r="B121" s="200" t="s">
        <v>296</v>
      </c>
      <c r="C121" s="153" t="s">
        <v>333</v>
      </c>
      <c r="D121" s="153" t="s">
        <v>357</v>
      </c>
      <c r="E121" s="153" t="s">
        <v>555</v>
      </c>
      <c r="F121" s="153" t="s">
        <v>299</v>
      </c>
      <c r="G121" s="154">
        <v>11089.34868</v>
      </c>
    </row>
    <row r="122" spans="1:7" ht="25.5">
      <c r="A122" s="178"/>
      <c r="B122" s="200" t="s">
        <v>297</v>
      </c>
      <c r="C122" s="153" t="s">
        <v>333</v>
      </c>
      <c r="D122" s="153" t="s">
        <v>357</v>
      </c>
      <c r="E122" s="153" t="s">
        <v>555</v>
      </c>
      <c r="F122" s="153" t="s">
        <v>300</v>
      </c>
      <c r="G122" s="154">
        <v>8975.122</v>
      </c>
    </row>
    <row r="123" spans="1:7" ht="18" customHeight="1">
      <c r="A123" s="178"/>
      <c r="B123" s="200" t="s">
        <v>298</v>
      </c>
      <c r="C123" s="153" t="s">
        <v>333</v>
      </c>
      <c r="D123" s="153" t="s">
        <v>357</v>
      </c>
      <c r="E123" s="153" t="s">
        <v>555</v>
      </c>
      <c r="F123" s="153" t="s">
        <v>301</v>
      </c>
      <c r="G123" s="154">
        <v>350</v>
      </c>
    </row>
    <row r="124" spans="1:7" ht="65.25" customHeight="1">
      <c r="A124" s="178"/>
      <c r="B124" s="212" t="s">
        <v>552</v>
      </c>
      <c r="C124" s="153" t="s">
        <v>333</v>
      </c>
      <c r="D124" s="153" t="s">
        <v>357</v>
      </c>
      <c r="E124" s="153" t="s">
        <v>553</v>
      </c>
      <c r="F124" s="153"/>
      <c r="G124" s="154">
        <f>G125</f>
        <v>34.9</v>
      </c>
    </row>
    <row r="125" spans="1:7" ht="30" customHeight="1">
      <c r="A125" s="178"/>
      <c r="B125" s="200" t="s">
        <v>297</v>
      </c>
      <c r="C125" s="153" t="s">
        <v>333</v>
      </c>
      <c r="D125" s="153" t="s">
        <v>357</v>
      </c>
      <c r="E125" s="153" t="s">
        <v>553</v>
      </c>
      <c r="F125" s="153" t="s">
        <v>300</v>
      </c>
      <c r="G125" s="154">
        <v>34.9</v>
      </c>
    </row>
    <row r="126" spans="1:7" ht="27.75" customHeight="1">
      <c r="A126" s="178"/>
      <c r="B126" s="199" t="s">
        <v>303</v>
      </c>
      <c r="C126" s="153" t="s">
        <v>333</v>
      </c>
      <c r="D126" s="153" t="s">
        <v>357</v>
      </c>
      <c r="E126" s="153" t="s">
        <v>340</v>
      </c>
      <c r="F126" s="160"/>
      <c r="G126" s="154">
        <f>G127</f>
        <v>8203.69327</v>
      </c>
    </row>
    <row r="127" spans="1:7" ht="16.5" customHeight="1">
      <c r="A127" s="178"/>
      <c r="B127" s="200" t="s">
        <v>298</v>
      </c>
      <c r="C127" s="153" t="s">
        <v>333</v>
      </c>
      <c r="D127" s="153" t="s">
        <v>357</v>
      </c>
      <c r="E127" s="153" t="s">
        <v>340</v>
      </c>
      <c r="F127" s="153" t="s">
        <v>301</v>
      </c>
      <c r="G127" s="270">
        <f>6661.79707+690.8962+851</f>
        <v>8203.69327</v>
      </c>
    </row>
    <row r="128" spans="1:7" ht="16.5" customHeight="1">
      <c r="A128" s="178"/>
      <c r="B128" s="201" t="s">
        <v>4</v>
      </c>
      <c r="C128" s="151" t="s">
        <v>333</v>
      </c>
      <c r="D128" s="151" t="s">
        <v>5</v>
      </c>
      <c r="E128" s="151"/>
      <c r="F128" s="151"/>
      <c r="G128" s="152">
        <f>G130</f>
        <v>357.9</v>
      </c>
    </row>
    <row r="129" spans="1:7" ht="15" customHeight="1">
      <c r="A129" s="178"/>
      <c r="B129" s="199" t="s">
        <v>112</v>
      </c>
      <c r="C129" s="153" t="s">
        <v>333</v>
      </c>
      <c r="D129" s="153" t="s">
        <v>5</v>
      </c>
      <c r="E129" s="153" t="s">
        <v>556</v>
      </c>
      <c r="F129" s="153"/>
      <c r="G129" s="154">
        <f>SUM(G130)</f>
        <v>357.9</v>
      </c>
    </row>
    <row r="130" spans="1:7" ht="39.75" customHeight="1">
      <c r="A130" s="178"/>
      <c r="B130" s="200" t="s">
        <v>557</v>
      </c>
      <c r="C130" s="153" t="s">
        <v>333</v>
      </c>
      <c r="D130" s="153" t="s">
        <v>5</v>
      </c>
      <c r="E130" s="153" t="s">
        <v>558</v>
      </c>
      <c r="F130" s="153"/>
      <c r="G130" s="154">
        <f>G131</f>
        <v>357.9</v>
      </c>
    </row>
    <row r="131" spans="1:7" ht="15.75" customHeight="1">
      <c r="A131" s="178"/>
      <c r="B131" s="206" t="s">
        <v>302</v>
      </c>
      <c r="C131" s="153" t="s">
        <v>333</v>
      </c>
      <c r="D131" s="153" t="s">
        <v>5</v>
      </c>
      <c r="E131" s="153" t="s">
        <v>558</v>
      </c>
      <c r="F131" s="153"/>
      <c r="G131" s="154">
        <f>G132</f>
        <v>357.9</v>
      </c>
    </row>
    <row r="132" spans="1:7" ht="53.25" customHeight="1">
      <c r="A132" s="178"/>
      <c r="B132" s="200" t="s">
        <v>296</v>
      </c>
      <c r="C132" s="153" t="s">
        <v>333</v>
      </c>
      <c r="D132" s="153" t="s">
        <v>5</v>
      </c>
      <c r="E132" s="153" t="s">
        <v>558</v>
      </c>
      <c r="F132" s="153" t="s">
        <v>299</v>
      </c>
      <c r="G132" s="167">
        <v>357.9</v>
      </c>
    </row>
    <row r="133" spans="1:7" ht="15.75" customHeight="1">
      <c r="A133" s="178"/>
      <c r="B133" s="198" t="s">
        <v>470</v>
      </c>
      <c r="C133" s="151" t="s">
        <v>333</v>
      </c>
      <c r="D133" s="151" t="s">
        <v>471</v>
      </c>
      <c r="E133" s="151"/>
      <c r="F133" s="151"/>
      <c r="G133" s="152">
        <f>G135</f>
        <v>382.3</v>
      </c>
    </row>
    <row r="134" spans="1:7" ht="17.25" customHeight="1">
      <c r="A134" s="178"/>
      <c r="B134" s="200" t="s">
        <v>112</v>
      </c>
      <c r="C134" s="153" t="s">
        <v>333</v>
      </c>
      <c r="D134" s="153" t="s">
        <v>471</v>
      </c>
      <c r="E134" s="153" t="s">
        <v>113</v>
      </c>
      <c r="F134" s="153"/>
      <c r="G134" s="154">
        <f>SUM(G135)</f>
        <v>382.3</v>
      </c>
    </row>
    <row r="135" spans="1:7" ht="42" customHeight="1">
      <c r="A135" s="178"/>
      <c r="B135" s="199" t="s">
        <v>614</v>
      </c>
      <c r="C135" s="153" t="s">
        <v>333</v>
      </c>
      <c r="D135" s="153" t="s">
        <v>471</v>
      </c>
      <c r="E135" s="153" t="s">
        <v>113</v>
      </c>
      <c r="F135" s="153"/>
      <c r="G135" s="154">
        <f>G137+G138+G139</f>
        <v>382.3</v>
      </c>
    </row>
    <row r="136" spans="1:7" ht="15" customHeight="1">
      <c r="A136" s="178"/>
      <c r="B136" s="206" t="s">
        <v>302</v>
      </c>
      <c r="C136" s="160" t="s">
        <v>333</v>
      </c>
      <c r="D136" s="160" t="s">
        <v>471</v>
      </c>
      <c r="E136" s="160" t="s">
        <v>346</v>
      </c>
      <c r="F136" s="153"/>
      <c r="G136" s="167">
        <f>G138+G139</f>
        <v>355</v>
      </c>
    </row>
    <row r="137" spans="1:7" ht="57" customHeight="1">
      <c r="A137" s="178"/>
      <c r="B137" s="200" t="s">
        <v>296</v>
      </c>
      <c r="C137" s="153" t="s">
        <v>333</v>
      </c>
      <c r="D137" s="153" t="s">
        <v>471</v>
      </c>
      <c r="E137" s="153" t="s">
        <v>574</v>
      </c>
      <c r="F137" s="153" t="s">
        <v>299</v>
      </c>
      <c r="G137" s="167">
        <v>27.3</v>
      </c>
    </row>
    <row r="138" spans="1:7" ht="52.5" customHeight="1">
      <c r="A138" s="178"/>
      <c r="B138" s="200" t="s">
        <v>296</v>
      </c>
      <c r="C138" s="153" t="s">
        <v>333</v>
      </c>
      <c r="D138" s="153" t="s">
        <v>471</v>
      </c>
      <c r="E138" s="153" t="s">
        <v>346</v>
      </c>
      <c r="F138" s="153" t="s">
        <v>299</v>
      </c>
      <c r="G138" s="167">
        <v>332.602</v>
      </c>
    </row>
    <row r="139" spans="1:7" ht="33.75" customHeight="1">
      <c r="A139" s="178"/>
      <c r="B139" s="200" t="s">
        <v>297</v>
      </c>
      <c r="C139" s="153" t="s">
        <v>333</v>
      </c>
      <c r="D139" s="153" t="s">
        <v>471</v>
      </c>
      <c r="E139" s="153" t="s">
        <v>346</v>
      </c>
      <c r="F139" s="153" t="s">
        <v>300</v>
      </c>
      <c r="G139" s="167">
        <v>22.398</v>
      </c>
    </row>
    <row r="140" spans="1:7" ht="39.75" customHeight="1">
      <c r="A140" s="178"/>
      <c r="B140" s="201" t="s">
        <v>213</v>
      </c>
      <c r="C140" s="151" t="s">
        <v>333</v>
      </c>
      <c r="D140" s="151" t="s">
        <v>214</v>
      </c>
      <c r="E140" s="151"/>
      <c r="F140" s="151"/>
      <c r="G140" s="152">
        <f>G141</f>
        <v>3832.958</v>
      </c>
    </row>
    <row r="141" spans="1:7" ht="18.75" customHeight="1">
      <c r="A141" s="178"/>
      <c r="B141" s="199" t="s">
        <v>112</v>
      </c>
      <c r="C141" s="153" t="s">
        <v>333</v>
      </c>
      <c r="D141" s="153" t="s">
        <v>214</v>
      </c>
      <c r="E141" s="153" t="s">
        <v>113</v>
      </c>
      <c r="F141" s="153"/>
      <c r="G141" s="154">
        <f>G142+G144+G146</f>
        <v>3832.958</v>
      </c>
    </row>
    <row r="142" spans="1:7" ht="41.25" customHeight="1">
      <c r="A142" s="178"/>
      <c r="B142" s="199" t="s">
        <v>615</v>
      </c>
      <c r="C142" s="153" t="s">
        <v>333</v>
      </c>
      <c r="D142" s="153" t="s">
        <v>214</v>
      </c>
      <c r="E142" s="153" t="s">
        <v>616</v>
      </c>
      <c r="F142" s="153"/>
      <c r="G142" s="154">
        <f>G143</f>
        <v>423.2</v>
      </c>
    </row>
    <row r="143" spans="1:7" ht="28.5" customHeight="1">
      <c r="A143" s="178"/>
      <c r="B143" s="200" t="s">
        <v>297</v>
      </c>
      <c r="C143" s="153" t="s">
        <v>333</v>
      </c>
      <c r="D143" s="153" t="s">
        <v>214</v>
      </c>
      <c r="E143" s="153" t="s">
        <v>616</v>
      </c>
      <c r="F143" s="153" t="s">
        <v>300</v>
      </c>
      <c r="G143" s="154">
        <v>423.2</v>
      </c>
    </row>
    <row r="144" spans="1:7" ht="39.75" customHeight="1">
      <c r="A144" s="178"/>
      <c r="B144" s="199" t="s">
        <v>617</v>
      </c>
      <c r="C144" s="153" t="s">
        <v>333</v>
      </c>
      <c r="D144" s="153" t="s">
        <v>214</v>
      </c>
      <c r="E144" s="153" t="s">
        <v>618</v>
      </c>
      <c r="F144" s="153"/>
      <c r="G144" s="154">
        <f>G145</f>
        <v>222.18</v>
      </c>
    </row>
    <row r="145" spans="1:7" ht="28.5" customHeight="1">
      <c r="A145" s="178"/>
      <c r="B145" s="200" t="s">
        <v>297</v>
      </c>
      <c r="C145" s="153" t="s">
        <v>333</v>
      </c>
      <c r="D145" s="153" t="s">
        <v>214</v>
      </c>
      <c r="E145" s="153" t="s">
        <v>618</v>
      </c>
      <c r="F145" s="153" t="s">
        <v>300</v>
      </c>
      <c r="G145" s="154">
        <v>222.18</v>
      </c>
    </row>
    <row r="146" spans="1:7" ht="39.75" customHeight="1">
      <c r="A146" s="189"/>
      <c r="B146" s="199" t="s">
        <v>619</v>
      </c>
      <c r="C146" s="153" t="s">
        <v>333</v>
      </c>
      <c r="D146" s="153" t="s">
        <v>214</v>
      </c>
      <c r="E146" s="153" t="s">
        <v>620</v>
      </c>
      <c r="F146" s="160"/>
      <c r="G146" s="154">
        <f>G147+G148</f>
        <v>3187.578</v>
      </c>
    </row>
    <row r="147" spans="1:7" ht="54.75" customHeight="1">
      <c r="A147" s="189"/>
      <c r="B147" s="200" t="s">
        <v>296</v>
      </c>
      <c r="C147" s="153" t="s">
        <v>333</v>
      </c>
      <c r="D147" s="153" t="s">
        <v>214</v>
      </c>
      <c r="E147" s="153" t="s">
        <v>620</v>
      </c>
      <c r="F147" s="153" t="s">
        <v>299</v>
      </c>
      <c r="G147" s="221">
        <v>2896.538</v>
      </c>
    </row>
    <row r="148" spans="1:7" ht="28.5" customHeight="1">
      <c r="A148" s="189"/>
      <c r="B148" s="200" t="s">
        <v>297</v>
      </c>
      <c r="C148" s="153" t="s">
        <v>333</v>
      </c>
      <c r="D148" s="153" t="s">
        <v>214</v>
      </c>
      <c r="E148" s="153" t="s">
        <v>620</v>
      </c>
      <c r="F148" s="153" t="s">
        <v>300</v>
      </c>
      <c r="G148" s="221">
        <v>291.04</v>
      </c>
    </row>
    <row r="149" spans="1:7" ht="28.5" customHeight="1">
      <c r="A149" s="189"/>
      <c r="B149" s="198" t="s">
        <v>464</v>
      </c>
      <c r="C149" s="151" t="s">
        <v>333</v>
      </c>
      <c r="D149" s="151" t="s">
        <v>49</v>
      </c>
      <c r="E149" s="151"/>
      <c r="F149" s="151"/>
      <c r="G149" s="152">
        <f>SUM(G150+G153)</f>
        <v>510</v>
      </c>
    </row>
    <row r="150" spans="1:7" ht="42" customHeight="1">
      <c r="A150" s="189"/>
      <c r="B150" s="199" t="s">
        <v>512</v>
      </c>
      <c r="C150" s="153" t="s">
        <v>333</v>
      </c>
      <c r="D150" s="153" t="s">
        <v>49</v>
      </c>
      <c r="E150" s="162" t="s">
        <v>513</v>
      </c>
      <c r="F150" s="153"/>
      <c r="G150" s="154">
        <f>SUM(G151)</f>
        <v>100</v>
      </c>
    </row>
    <row r="151" spans="1:7" ht="78" customHeight="1">
      <c r="A151" s="189"/>
      <c r="B151" s="199" t="s">
        <v>514</v>
      </c>
      <c r="C151" s="153" t="s">
        <v>333</v>
      </c>
      <c r="D151" s="153" t="s">
        <v>49</v>
      </c>
      <c r="E151" s="162" t="s">
        <v>515</v>
      </c>
      <c r="F151" s="153"/>
      <c r="G151" s="154">
        <f>SUM(G152)</f>
        <v>100</v>
      </c>
    </row>
    <row r="152" spans="1:7" ht="29.25" customHeight="1">
      <c r="A152" s="189"/>
      <c r="B152" s="200" t="s">
        <v>297</v>
      </c>
      <c r="C152" s="153" t="s">
        <v>333</v>
      </c>
      <c r="D152" s="153" t="s">
        <v>49</v>
      </c>
      <c r="E152" s="162" t="s">
        <v>515</v>
      </c>
      <c r="F152" s="153" t="s">
        <v>300</v>
      </c>
      <c r="G152" s="154">
        <v>100</v>
      </c>
    </row>
    <row r="153" spans="1:7" ht="39.75" customHeight="1">
      <c r="A153" s="189"/>
      <c r="B153" s="199" t="s">
        <v>503</v>
      </c>
      <c r="C153" s="153" t="s">
        <v>333</v>
      </c>
      <c r="D153" s="153" t="s">
        <v>49</v>
      </c>
      <c r="E153" s="162" t="s">
        <v>516</v>
      </c>
      <c r="F153" s="153"/>
      <c r="G153" s="154">
        <f>SUM(G154)</f>
        <v>410</v>
      </c>
    </row>
    <row r="154" spans="1:7" ht="77.25" customHeight="1">
      <c r="A154" s="189"/>
      <c r="B154" s="199" t="s">
        <v>504</v>
      </c>
      <c r="C154" s="153" t="s">
        <v>333</v>
      </c>
      <c r="D154" s="153" t="s">
        <v>49</v>
      </c>
      <c r="E154" s="162" t="s">
        <v>517</v>
      </c>
      <c r="F154" s="153"/>
      <c r="G154" s="154">
        <f>SUM(G155)</f>
        <v>410</v>
      </c>
    </row>
    <row r="155" spans="1:7" ht="27.75" customHeight="1">
      <c r="A155" s="189"/>
      <c r="B155" s="200" t="s">
        <v>297</v>
      </c>
      <c r="C155" s="153" t="s">
        <v>333</v>
      </c>
      <c r="D155" s="153" t="s">
        <v>49</v>
      </c>
      <c r="E155" s="162" t="s">
        <v>517</v>
      </c>
      <c r="F155" s="153" t="s">
        <v>300</v>
      </c>
      <c r="G155" s="221">
        <v>410</v>
      </c>
    </row>
    <row r="156" spans="1:7" ht="16.5" customHeight="1">
      <c r="A156" s="178"/>
      <c r="B156" s="201" t="s">
        <v>291</v>
      </c>
      <c r="C156" s="153" t="s">
        <v>333</v>
      </c>
      <c r="D156" s="151" t="s">
        <v>292</v>
      </c>
      <c r="E156" s="151"/>
      <c r="F156" s="151"/>
      <c r="G156" s="152">
        <f>G157</f>
        <v>4000</v>
      </c>
    </row>
    <row r="157" spans="1:7" ht="13.5" customHeight="1">
      <c r="A157" s="178"/>
      <c r="B157" s="199" t="s">
        <v>112</v>
      </c>
      <c r="C157" s="153" t="s">
        <v>333</v>
      </c>
      <c r="D157" s="153" t="s">
        <v>292</v>
      </c>
      <c r="E157" s="153" t="s">
        <v>113</v>
      </c>
      <c r="F157" s="153"/>
      <c r="G157" s="154">
        <f>G158</f>
        <v>4000</v>
      </c>
    </row>
    <row r="158" spans="1:7" ht="27" customHeight="1">
      <c r="A158" s="178"/>
      <c r="B158" s="199" t="s">
        <v>518</v>
      </c>
      <c r="C158" s="153" t="s">
        <v>333</v>
      </c>
      <c r="D158" s="153" t="s">
        <v>292</v>
      </c>
      <c r="E158" s="153" t="s">
        <v>519</v>
      </c>
      <c r="F158" s="153"/>
      <c r="G158" s="154">
        <f>G159</f>
        <v>4000</v>
      </c>
    </row>
    <row r="159" spans="1:7" ht="27.75" customHeight="1">
      <c r="A159" s="178"/>
      <c r="B159" s="200" t="s">
        <v>297</v>
      </c>
      <c r="C159" s="153" t="s">
        <v>333</v>
      </c>
      <c r="D159" s="153" t="s">
        <v>292</v>
      </c>
      <c r="E159" s="153" t="s">
        <v>519</v>
      </c>
      <c r="F159" s="153" t="s">
        <v>300</v>
      </c>
      <c r="G159" s="221">
        <v>4000</v>
      </c>
    </row>
    <row r="160" spans="1:7" ht="14.25" customHeight="1">
      <c r="A160" s="178"/>
      <c r="B160" s="197" t="s">
        <v>108</v>
      </c>
      <c r="C160" s="153" t="s">
        <v>333</v>
      </c>
      <c r="D160" s="151" t="s">
        <v>109</v>
      </c>
      <c r="E160" s="151"/>
      <c r="F160" s="151"/>
      <c r="G160" s="152">
        <f>G161</f>
        <v>4145</v>
      </c>
    </row>
    <row r="161" spans="1:7" ht="19.5" customHeight="1">
      <c r="A161" s="192"/>
      <c r="B161" s="202" t="s">
        <v>112</v>
      </c>
      <c r="C161" s="153" t="s">
        <v>333</v>
      </c>
      <c r="D161" s="153" t="s">
        <v>109</v>
      </c>
      <c r="E161" s="153" t="s">
        <v>113</v>
      </c>
      <c r="F161" s="153"/>
      <c r="G161" s="154">
        <f>G162+G164</f>
        <v>4145</v>
      </c>
    </row>
    <row r="162" spans="1:7" ht="42" customHeight="1">
      <c r="A162" s="178"/>
      <c r="B162" s="199" t="s">
        <v>520</v>
      </c>
      <c r="C162" s="153" t="s">
        <v>333</v>
      </c>
      <c r="D162" s="153" t="s">
        <v>109</v>
      </c>
      <c r="E162" s="153" t="s">
        <v>521</v>
      </c>
      <c r="F162" s="153"/>
      <c r="G162" s="154">
        <f>G163</f>
        <v>1500</v>
      </c>
    </row>
    <row r="163" spans="1:7" ht="17.25" customHeight="1">
      <c r="A163" s="178"/>
      <c r="B163" s="200" t="s">
        <v>298</v>
      </c>
      <c r="C163" s="153" t="s">
        <v>333</v>
      </c>
      <c r="D163" s="153" t="s">
        <v>109</v>
      </c>
      <c r="E163" s="153" t="s">
        <v>521</v>
      </c>
      <c r="F163" s="153" t="s">
        <v>301</v>
      </c>
      <c r="G163" s="154">
        <v>1500</v>
      </c>
    </row>
    <row r="164" spans="1:7" ht="27" customHeight="1">
      <c r="A164" s="178"/>
      <c r="B164" s="212" t="s">
        <v>522</v>
      </c>
      <c r="C164" s="153" t="s">
        <v>333</v>
      </c>
      <c r="D164" s="153" t="s">
        <v>109</v>
      </c>
      <c r="E164" s="153" t="s">
        <v>523</v>
      </c>
      <c r="F164" s="160"/>
      <c r="G164" s="154">
        <f>G165</f>
        <v>2645</v>
      </c>
    </row>
    <row r="165" spans="1:7" ht="27.75" customHeight="1">
      <c r="A165" s="178"/>
      <c r="B165" s="200" t="s">
        <v>297</v>
      </c>
      <c r="C165" s="153" t="s">
        <v>333</v>
      </c>
      <c r="D165" s="153" t="s">
        <v>109</v>
      </c>
      <c r="E165" s="153" t="s">
        <v>523</v>
      </c>
      <c r="F165" s="153" t="s">
        <v>300</v>
      </c>
      <c r="G165" s="154">
        <v>2645</v>
      </c>
    </row>
    <row r="166" spans="1:7" ht="18" customHeight="1">
      <c r="A166" s="178"/>
      <c r="B166" s="197" t="s">
        <v>68</v>
      </c>
      <c r="C166" s="151" t="s">
        <v>333</v>
      </c>
      <c r="D166" s="151" t="s">
        <v>69</v>
      </c>
      <c r="E166" s="151"/>
      <c r="F166" s="151"/>
      <c r="G166" s="152">
        <f>G167+G172+G174</f>
        <v>58420.597</v>
      </c>
    </row>
    <row r="167" spans="1:7" ht="54" customHeight="1">
      <c r="A167" s="178"/>
      <c r="B167" s="199" t="s">
        <v>579</v>
      </c>
      <c r="C167" s="153" t="s">
        <v>333</v>
      </c>
      <c r="D167" s="153" t="s">
        <v>69</v>
      </c>
      <c r="E167" s="153" t="s">
        <v>146</v>
      </c>
      <c r="F167" s="151"/>
      <c r="G167" s="152">
        <f>G168+G170</f>
        <v>53319.89</v>
      </c>
    </row>
    <row r="168" spans="1:7" ht="93.75" customHeight="1">
      <c r="A168" s="178"/>
      <c r="B168" s="200" t="s">
        <v>605</v>
      </c>
      <c r="C168" s="153" t="s">
        <v>333</v>
      </c>
      <c r="D168" s="153" t="s">
        <v>69</v>
      </c>
      <c r="E168" s="153" t="s">
        <v>147</v>
      </c>
      <c r="F168" s="153"/>
      <c r="G168" s="154">
        <f>G169</f>
        <v>11281.85</v>
      </c>
    </row>
    <row r="169" spans="1:7" ht="27.75" customHeight="1">
      <c r="A169" s="178"/>
      <c r="B169" s="200" t="s">
        <v>297</v>
      </c>
      <c r="C169" s="153" t="s">
        <v>333</v>
      </c>
      <c r="D169" s="153" t="s">
        <v>69</v>
      </c>
      <c r="E169" s="153" t="s">
        <v>147</v>
      </c>
      <c r="F169" s="153" t="s">
        <v>300</v>
      </c>
      <c r="G169" s="154">
        <v>11281.85</v>
      </c>
    </row>
    <row r="170" spans="1:7" ht="105" customHeight="1">
      <c r="A170" s="178"/>
      <c r="B170" s="200" t="s">
        <v>265</v>
      </c>
      <c r="C170" s="153" t="s">
        <v>333</v>
      </c>
      <c r="D170" s="153" t="s">
        <v>69</v>
      </c>
      <c r="E170" s="153" t="s">
        <v>149</v>
      </c>
      <c r="F170" s="153"/>
      <c r="G170" s="154">
        <f>G171</f>
        <v>42038.04</v>
      </c>
    </row>
    <row r="171" spans="1:7" ht="29.25" customHeight="1">
      <c r="A171" s="178"/>
      <c r="B171" s="200" t="s">
        <v>580</v>
      </c>
      <c r="C171" s="153" t="s">
        <v>333</v>
      </c>
      <c r="D171" s="153" t="s">
        <v>69</v>
      </c>
      <c r="E171" s="153" t="s">
        <v>149</v>
      </c>
      <c r="F171" s="153" t="s">
        <v>347</v>
      </c>
      <c r="G171" s="154">
        <v>42038.04</v>
      </c>
    </row>
    <row r="172" spans="1:7" ht="105.75" customHeight="1">
      <c r="A172" s="178"/>
      <c r="B172" s="199" t="s">
        <v>596</v>
      </c>
      <c r="C172" s="153" t="s">
        <v>333</v>
      </c>
      <c r="D172" s="153" t="s">
        <v>69</v>
      </c>
      <c r="E172" s="153" t="s">
        <v>150</v>
      </c>
      <c r="F172" s="151"/>
      <c r="G172" s="154">
        <f>G173</f>
        <v>919.01</v>
      </c>
    </row>
    <row r="173" spans="1:7" ht="15" customHeight="1">
      <c r="A173" s="178"/>
      <c r="B173" s="200" t="s">
        <v>298</v>
      </c>
      <c r="C173" s="153" t="s">
        <v>333</v>
      </c>
      <c r="D173" s="153" t="s">
        <v>69</v>
      </c>
      <c r="E173" s="153" t="s">
        <v>148</v>
      </c>
      <c r="F173" s="153" t="s">
        <v>301</v>
      </c>
      <c r="G173" s="221">
        <v>919.01</v>
      </c>
    </row>
    <row r="174" spans="1:7" ht="15" customHeight="1">
      <c r="A174" s="178"/>
      <c r="B174" s="199" t="s">
        <v>112</v>
      </c>
      <c r="C174" s="153" t="s">
        <v>333</v>
      </c>
      <c r="D174" s="153" t="s">
        <v>69</v>
      </c>
      <c r="E174" s="153" t="s">
        <v>556</v>
      </c>
      <c r="F174" s="153"/>
      <c r="G174" s="154">
        <f>G175+G178+G180</f>
        <v>4181.697</v>
      </c>
    </row>
    <row r="175" spans="1:7" ht="28.5" customHeight="1">
      <c r="A175" s="178"/>
      <c r="B175" s="199" t="s">
        <v>524</v>
      </c>
      <c r="C175" s="153" t="s">
        <v>333</v>
      </c>
      <c r="D175" s="153" t="s">
        <v>69</v>
      </c>
      <c r="E175" s="153" t="s">
        <v>525</v>
      </c>
      <c r="F175" s="153"/>
      <c r="G175" s="154">
        <f>G176</f>
        <v>2351.506</v>
      </c>
    </row>
    <row r="176" spans="1:7" ht="28.5" customHeight="1">
      <c r="A176" s="178"/>
      <c r="B176" s="200" t="s">
        <v>297</v>
      </c>
      <c r="C176" s="153" t="s">
        <v>333</v>
      </c>
      <c r="D176" s="153" t="s">
        <v>69</v>
      </c>
      <c r="E176" s="153" t="s">
        <v>525</v>
      </c>
      <c r="F176" s="153" t="s">
        <v>300</v>
      </c>
      <c r="G176" s="154">
        <v>2351.506</v>
      </c>
    </row>
    <row r="177" spans="1:7" ht="13.5" hidden="1">
      <c r="A177" s="189"/>
      <c r="B177" s="200" t="s">
        <v>298</v>
      </c>
      <c r="C177" s="153" t="s">
        <v>333</v>
      </c>
      <c r="D177" s="153" t="s">
        <v>69</v>
      </c>
      <c r="E177" s="153" t="s">
        <v>525</v>
      </c>
      <c r="F177" s="153" t="s">
        <v>301</v>
      </c>
      <c r="G177" s="221"/>
    </row>
    <row r="178" spans="1:7" ht="95.25" customHeight="1">
      <c r="A178" s="178"/>
      <c r="B178" s="199" t="s">
        <v>226</v>
      </c>
      <c r="C178" s="153" t="s">
        <v>333</v>
      </c>
      <c r="D178" s="153" t="s">
        <v>69</v>
      </c>
      <c r="E178" s="153" t="s">
        <v>525</v>
      </c>
      <c r="F178" s="151"/>
      <c r="G178" s="154">
        <v>989.43</v>
      </c>
    </row>
    <row r="179" spans="1:7" ht="28.5" customHeight="1">
      <c r="A179" s="178"/>
      <c r="B179" s="200" t="s">
        <v>297</v>
      </c>
      <c r="C179" s="153" t="s">
        <v>333</v>
      </c>
      <c r="D179" s="153" t="s">
        <v>69</v>
      </c>
      <c r="E179" s="153" t="s">
        <v>525</v>
      </c>
      <c r="F179" s="153" t="s">
        <v>300</v>
      </c>
      <c r="G179" s="154">
        <v>989.43</v>
      </c>
    </row>
    <row r="180" spans="1:7" ht="105" customHeight="1">
      <c r="A180" s="178"/>
      <c r="B180" s="200" t="s">
        <v>227</v>
      </c>
      <c r="C180" s="153" t="s">
        <v>333</v>
      </c>
      <c r="D180" s="153" t="s">
        <v>69</v>
      </c>
      <c r="E180" s="153" t="s">
        <v>525</v>
      </c>
      <c r="F180" s="153"/>
      <c r="G180" s="154">
        <v>840.761</v>
      </c>
    </row>
    <row r="181" spans="1:7" ht="28.5" customHeight="1">
      <c r="A181" s="178"/>
      <c r="B181" s="200" t="s">
        <v>297</v>
      </c>
      <c r="C181" s="153" t="s">
        <v>333</v>
      </c>
      <c r="D181" s="153" t="s">
        <v>69</v>
      </c>
      <c r="E181" s="153" t="s">
        <v>525</v>
      </c>
      <c r="F181" s="153" t="s">
        <v>300</v>
      </c>
      <c r="G181" s="154">
        <v>840.761</v>
      </c>
    </row>
    <row r="182" spans="1:7" ht="18" customHeight="1">
      <c r="A182" s="178"/>
      <c r="B182" s="201" t="s">
        <v>70</v>
      </c>
      <c r="C182" s="153" t="s">
        <v>333</v>
      </c>
      <c r="D182" s="151" t="s">
        <v>71</v>
      </c>
      <c r="E182" s="151"/>
      <c r="F182" s="151"/>
      <c r="G182" s="152">
        <f>SUM(G183)</f>
        <v>5819</v>
      </c>
    </row>
    <row r="183" spans="1:7" ht="18" customHeight="1">
      <c r="A183" s="178"/>
      <c r="B183" s="202" t="s">
        <v>112</v>
      </c>
      <c r="C183" s="153" t="s">
        <v>333</v>
      </c>
      <c r="D183" s="153" t="s">
        <v>71</v>
      </c>
      <c r="E183" s="153" t="s">
        <v>556</v>
      </c>
      <c r="F183" s="153"/>
      <c r="G183" s="154">
        <f>G184+G186</f>
        <v>5819</v>
      </c>
    </row>
    <row r="184" spans="1:7" ht="18.75" customHeight="1">
      <c r="A184" s="178"/>
      <c r="B184" s="199" t="s">
        <v>526</v>
      </c>
      <c r="C184" s="153" t="s">
        <v>333</v>
      </c>
      <c r="D184" s="153" t="s">
        <v>71</v>
      </c>
      <c r="E184" s="153" t="s">
        <v>527</v>
      </c>
      <c r="F184" s="153"/>
      <c r="G184" s="154">
        <f>G185</f>
        <v>1587</v>
      </c>
    </row>
    <row r="185" spans="1:7" ht="28.5" customHeight="1">
      <c r="A185" s="178"/>
      <c r="B185" s="200" t="s">
        <v>297</v>
      </c>
      <c r="C185" s="153" t="s">
        <v>333</v>
      </c>
      <c r="D185" s="153" t="s">
        <v>71</v>
      </c>
      <c r="E185" s="153" t="s">
        <v>527</v>
      </c>
      <c r="F185" s="153" t="s">
        <v>300</v>
      </c>
      <c r="G185" s="154">
        <v>1587</v>
      </c>
    </row>
    <row r="186" spans="1:7" ht="28.5" customHeight="1">
      <c r="A186" s="178"/>
      <c r="B186" s="199" t="s">
        <v>528</v>
      </c>
      <c r="C186" s="153" t="s">
        <v>333</v>
      </c>
      <c r="D186" s="153" t="s">
        <v>71</v>
      </c>
      <c r="E186" s="153" t="s">
        <v>529</v>
      </c>
      <c r="F186" s="153"/>
      <c r="G186" s="154">
        <v>4232</v>
      </c>
    </row>
    <row r="187" spans="1:7" ht="29.25" customHeight="1">
      <c r="A187" s="189"/>
      <c r="B187" s="200" t="s">
        <v>297</v>
      </c>
      <c r="C187" s="153" t="s">
        <v>333</v>
      </c>
      <c r="D187" s="153" t="s">
        <v>71</v>
      </c>
      <c r="E187" s="153" t="s">
        <v>529</v>
      </c>
      <c r="F187" s="153" t="s">
        <v>300</v>
      </c>
      <c r="G187" s="154">
        <v>4232</v>
      </c>
    </row>
    <row r="188" spans="1:7" ht="15" customHeight="1">
      <c r="A188" s="178"/>
      <c r="B188" s="198" t="s">
        <v>72</v>
      </c>
      <c r="C188" s="151" t="s">
        <v>333</v>
      </c>
      <c r="D188" s="151" t="s">
        <v>73</v>
      </c>
      <c r="E188" s="151"/>
      <c r="F188" s="151"/>
      <c r="G188" s="152">
        <f>SUM(G189)</f>
        <v>616.1</v>
      </c>
    </row>
    <row r="189" spans="1:7" ht="27" customHeight="1">
      <c r="A189" s="178"/>
      <c r="B189" s="200" t="s">
        <v>115</v>
      </c>
      <c r="C189" s="153" t="s">
        <v>333</v>
      </c>
      <c r="D189" s="153" t="s">
        <v>73</v>
      </c>
      <c r="E189" s="153" t="s">
        <v>116</v>
      </c>
      <c r="F189" s="153"/>
      <c r="G189" s="154">
        <f>SUM(G190+G193)</f>
        <v>616.1</v>
      </c>
    </row>
    <row r="190" spans="1:7" ht="45" customHeight="1">
      <c r="A190" s="178"/>
      <c r="B190" s="200" t="s">
        <v>420</v>
      </c>
      <c r="C190" s="153" t="s">
        <v>333</v>
      </c>
      <c r="D190" s="153" t="s">
        <v>73</v>
      </c>
      <c r="E190" s="153" t="s">
        <v>422</v>
      </c>
      <c r="F190" s="153"/>
      <c r="G190" s="154">
        <f>SUM(G191)</f>
        <v>579.1</v>
      </c>
    </row>
    <row r="191" spans="1:7" ht="82.5" customHeight="1">
      <c r="A191" s="178"/>
      <c r="B191" s="200" t="s">
        <v>530</v>
      </c>
      <c r="C191" s="153" t="s">
        <v>333</v>
      </c>
      <c r="D191" s="153" t="s">
        <v>73</v>
      </c>
      <c r="E191" s="153" t="s">
        <v>531</v>
      </c>
      <c r="F191" s="153"/>
      <c r="G191" s="154">
        <f>G192</f>
        <v>579.1</v>
      </c>
    </row>
    <row r="192" spans="1:7" ht="29.25" customHeight="1">
      <c r="A192" s="178"/>
      <c r="B192" s="200" t="s">
        <v>297</v>
      </c>
      <c r="C192" s="153" t="s">
        <v>333</v>
      </c>
      <c r="D192" s="153" t="s">
        <v>73</v>
      </c>
      <c r="E192" s="153" t="s">
        <v>531</v>
      </c>
      <c r="F192" s="153" t="s">
        <v>300</v>
      </c>
      <c r="G192" s="154">
        <v>579.1</v>
      </c>
    </row>
    <row r="193" spans="1:7" ht="89.25">
      <c r="A193" s="189"/>
      <c r="B193" s="200" t="s">
        <v>83</v>
      </c>
      <c r="C193" s="153" t="s">
        <v>333</v>
      </c>
      <c r="D193" s="153" t="s">
        <v>73</v>
      </c>
      <c r="E193" s="153" t="s">
        <v>427</v>
      </c>
      <c r="F193" s="153"/>
      <c r="G193" s="154">
        <f>SUM(G194)</f>
        <v>37</v>
      </c>
    </row>
    <row r="194" spans="1:7" ht="89.25">
      <c r="A194" s="189"/>
      <c r="B194" s="200" t="s">
        <v>83</v>
      </c>
      <c r="C194" s="153" t="s">
        <v>333</v>
      </c>
      <c r="D194" s="153" t="s">
        <v>73</v>
      </c>
      <c r="E194" s="153" t="s">
        <v>439</v>
      </c>
      <c r="F194" s="153"/>
      <c r="G194" s="154">
        <f>SUM(G195)</f>
        <v>37</v>
      </c>
    </row>
    <row r="195" spans="1:7" ht="28.5" customHeight="1">
      <c r="A195" s="189"/>
      <c r="B195" s="200" t="s">
        <v>297</v>
      </c>
      <c r="C195" s="153" t="s">
        <v>333</v>
      </c>
      <c r="D195" s="153" t="s">
        <v>73</v>
      </c>
      <c r="E195" s="153" t="s">
        <v>439</v>
      </c>
      <c r="F195" s="153" t="s">
        <v>300</v>
      </c>
      <c r="G195" s="221">
        <v>37</v>
      </c>
    </row>
    <row r="196" spans="1:7" ht="17.25" customHeight="1">
      <c r="A196" s="178"/>
      <c r="B196" s="198" t="s">
        <v>74</v>
      </c>
      <c r="C196" s="151" t="s">
        <v>333</v>
      </c>
      <c r="D196" s="151" t="s">
        <v>75</v>
      </c>
      <c r="E196" s="151"/>
      <c r="F196" s="151"/>
      <c r="G196" s="152">
        <f>G197</f>
        <v>1167</v>
      </c>
    </row>
    <row r="197" spans="1:7" ht="25.5">
      <c r="A197" s="178"/>
      <c r="B197" s="202" t="s">
        <v>532</v>
      </c>
      <c r="C197" s="153" t="s">
        <v>333</v>
      </c>
      <c r="D197" s="153" t="s">
        <v>75</v>
      </c>
      <c r="E197" s="153" t="s">
        <v>533</v>
      </c>
      <c r="F197" s="153"/>
      <c r="G197" s="154">
        <f>G198</f>
        <v>1167</v>
      </c>
    </row>
    <row r="198" spans="1:7" ht="57" customHeight="1">
      <c r="A198" s="178"/>
      <c r="B198" s="202" t="s">
        <v>534</v>
      </c>
      <c r="C198" s="153" t="s">
        <v>333</v>
      </c>
      <c r="D198" s="153" t="s">
        <v>75</v>
      </c>
      <c r="E198" s="153" t="s">
        <v>535</v>
      </c>
      <c r="F198" s="153"/>
      <c r="G198" s="154">
        <f>G199</f>
        <v>1167</v>
      </c>
    </row>
    <row r="199" spans="1:7" ht="98.25" customHeight="1">
      <c r="A199" s="178"/>
      <c r="B199" s="202" t="s">
        <v>536</v>
      </c>
      <c r="C199" s="153" t="s">
        <v>333</v>
      </c>
      <c r="D199" s="153" t="s">
        <v>75</v>
      </c>
      <c r="E199" s="153" t="s">
        <v>537</v>
      </c>
      <c r="F199" s="153"/>
      <c r="G199" s="154">
        <f>G200+G201</f>
        <v>1167</v>
      </c>
    </row>
    <row r="200" spans="1:7" ht="32.25" customHeight="1">
      <c r="A200" s="178"/>
      <c r="B200" s="200" t="s">
        <v>297</v>
      </c>
      <c r="C200" s="153" t="s">
        <v>333</v>
      </c>
      <c r="D200" s="153" t="s">
        <v>75</v>
      </c>
      <c r="E200" s="153" t="s">
        <v>537</v>
      </c>
      <c r="F200" s="153" t="s">
        <v>300</v>
      </c>
      <c r="G200" s="221">
        <v>170</v>
      </c>
    </row>
    <row r="201" spans="1:7" ht="27.75" customHeight="1">
      <c r="A201" s="178"/>
      <c r="B201" s="199" t="s">
        <v>82</v>
      </c>
      <c r="C201" s="153" t="s">
        <v>333</v>
      </c>
      <c r="D201" s="153" t="s">
        <v>75</v>
      </c>
      <c r="E201" s="153" t="s">
        <v>537</v>
      </c>
      <c r="F201" s="153" t="s">
        <v>216</v>
      </c>
      <c r="G201" s="154">
        <v>997</v>
      </c>
    </row>
    <row r="202" spans="1:7" ht="17.25" customHeight="1">
      <c r="A202" s="189"/>
      <c r="B202" s="201" t="s">
        <v>52</v>
      </c>
      <c r="C202" s="151" t="s">
        <v>333</v>
      </c>
      <c r="D202" s="151" t="s">
        <v>358</v>
      </c>
      <c r="E202" s="163"/>
      <c r="F202" s="163"/>
      <c r="G202" s="152">
        <f>SUM(G203)</f>
        <v>10057.505</v>
      </c>
    </row>
    <row r="203" spans="1:7" ht="30.75" customHeight="1">
      <c r="A203" s="189"/>
      <c r="B203" s="202" t="s">
        <v>532</v>
      </c>
      <c r="C203" s="153" t="s">
        <v>333</v>
      </c>
      <c r="D203" s="153" t="s">
        <v>358</v>
      </c>
      <c r="E203" s="153" t="s">
        <v>533</v>
      </c>
      <c r="F203" s="160"/>
      <c r="G203" s="154">
        <f>SUM(G204)</f>
        <v>10057.505</v>
      </c>
    </row>
    <row r="204" spans="1:7" ht="42.75" customHeight="1">
      <c r="A204" s="189"/>
      <c r="B204" s="202" t="s">
        <v>538</v>
      </c>
      <c r="C204" s="153" t="s">
        <v>333</v>
      </c>
      <c r="D204" s="153" t="s">
        <v>358</v>
      </c>
      <c r="E204" s="153" t="s">
        <v>539</v>
      </c>
      <c r="F204" s="153"/>
      <c r="G204" s="154">
        <f>SUM(G205)</f>
        <v>10057.505</v>
      </c>
    </row>
    <row r="205" spans="1:7" ht="82.5" customHeight="1">
      <c r="A205" s="189"/>
      <c r="B205" s="202" t="s">
        <v>0</v>
      </c>
      <c r="C205" s="153" t="s">
        <v>333</v>
      </c>
      <c r="D205" s="153" t="s">
        <v>358</v>
      </c>
      <c r="E205" s="153" t="s">
        <v>310</v>
      </c>
      <c r="F205" s="153"/>
      <c r="G205" s="154">
        <f>SUM(G206)</f>
        <v>10057.505</v>
      </c>
    </row>
    <row r="206" spans="1:7" ht="29.25" customHeight="1">
      <c r="A206" s="189"/>
      <c r="B206" s="199" t="s">
        <v>82</v>
      </c>
      <c r="C206" s="153" t="s">
        <v>333</v>
      </c>
      <c r="D206" s="153" t="s">
        <v>358</v>
      </c>
      <c r="E206" s="153" t="s">
        <v>310</v>
      </c>
      <c r="F206" s="153" t="s">
        <v>216</v>
      </c>
      <c r="G206" s="221">
        <v>10057.505</v>
      </c>
    </row>
    <row r="207" spans="1:7" ht="16.5" customHeight="1">
      <c r="A207" s="178"/>
      <c r="B207" s="197" t="s">
        <v>77</v>
      </c>
      <c r="C207" s="151" t="s">
        <v>333</v>
      </c>
      <c r="D207" s="151">
        <v>1001</v>
      </c>
      <c r="E207" s="151"/>
      <c r="F207" s="151"/>
      <c r="G207" s="152">
        <f>G208</f>
        <v>1973.297</v>
      </c>
    </row>
    <row r="208" spans="1:7" ht="31.5" customHeight="1">
      <c r="A208" s="178"/>
      <c r="B208" s="202" t="s">
        <v>85</v>
      </c>
      <c r="C208" s="153" t="s">
        <v>333</v>
      </c>
      <c r="D208" s="153">
        <v>1001</v>
      </c>
      <c r="E208" s="153" t="s">
        <v>170</v>
      </c>
      <c r="F208" s="153"/>
      <c r="G208" s="154">
        <f>G209</f>
        <v>1973.297</v>
      </c>
    </row>
    <row r="209" spans="1:7" ht="53.25" customHeight="1">
      <c r="A209" s="178"/>
      <c r="B209" s="202" t="s">
        <v>311</v>
      </c>
      <c r="C209" s="153" t="s">
        <v>333</v>
      </c>
      <c r="D209" s="153" t="s">
        <v>78</v>
      </c>
      <c r="E209" s="153" t="s">
        <v>312</v>
      </c>
      <c r="F209" s="153"/>
      <c r="G209" s="154">
        <f>G210</f>
        <v>1973.297</v>
      </c>
    </row>
    <row r="210" spans="1:7" ht="67.5" customHeight="1">
      <c r="A210" s="178"/>
      <c r="B210" s="204" t="s">
        <v>313</v>
      </c>
      <c r="C210" s="153" t="s">
        <v>333</v>
      </c>
      <c r="D210" s="153" t="s">
        <v>78</v>
      </c>
      <c r="E210" s="153" t="s">
        <v>314</v>
      </c>
      <c r="F210" s="153"/>
      <c r="G210" s="154">
        <f>G211</f>
        <v>1973.297</v>
      </c>
    </row>
    <row r="211" spans="1:7" ht="15" customHeight="1">
      <c r="A211" s="189"/>
      <c r="B211" s="199" t="s">
        <v>217</v>
      </c>
      <c r="C211" s="153" t="s">
        <v>333</v>
      </c>
      <c r="D211" s="153">
        <v>1001</v>
      </c>
      <c r="E211" s="153" t="s">
        <v>314</v>
      </c>
      <c r="F211" s="153" t="s">
        <v>218</v>
      </c>
      <c r="G211" s="154">
        <v>1973.297</v>
      </c>
    </row>
    <row r="212" spans="1:7" ht="16.5" customHeight="1">
      <c r="A212" s="178"/>
      <c r="B212" s="197" t="s">
        <v>472</v>
      </c>
      <c r="C212" s="151" t="s">
        <v>333</v>
      </c>
      <c r="D212" s="151">
        <v>1003</v>
      </c>
      <c r="E212" s="151"/>
      <c r="F212" s="151"/>
      <c r="G212" s="152">
        <f>G215</f>
        <v>9634</v>
      </c>
    </row>
    <row r="213" spans="1:7" ht="28.5" customHeight="1">
      <c r="A213" s="192"/>
      <c r="B213" s="202" t="s">
        <v>85</v>
      </c>
      <c r="C213" s="153" t="s">
        <v>333</v>
      </c>
      <c r="D213" s="153" t="s">
        <v>474</v>
      </c>
      <c r="E213" s="153" t="s">
        <v>170</v>
      </c>
      <c r="F213" s="153"/>
      <c r="G213" s="154">
        <f>SUM(G214)</f>
        <v>9634</v>
      </c>
    </row>
    <row r="214" spans="1:7" ht="45" customHeight="1">
      <c r="A214" s="192"/>
      <c r="B214" s="202" t="s">
        <v>462</v>
      </c>
      <c r="C214" s="153" t="s">
        <v>333</v>
      </c>
      <c r="D214" s="153" t="s">
        <v>474</v>
      </c>
      <c r="E214" s="153" t="s">
        <v>312</v>
      </c>
      <c r="F214" s="153"/>
      <c r="G214" s="154">
        <f>SUM(G215)</f>
        <v>9634</v>
      </c>
    </row>
    <row r="215" spans="1:7" ht="42.75" customHeight="1">
      <c r="A215" s="178"/>
      <c r="B215" s="199" t="s">
        <v>6</v>
      </c>
      <c r="C215" s="153" t="s">
        <v>333</v>
      </c>
      <c r="D215" s="153" t="s">
        <v>474</v>
      </c>
      <c r="E215" s="153" t="s">
        <v>240</v>
      </c>
      <c r="F215" s="153"/>
      <c r="G215" s="154">
        <f>G216+G217</f>
        <v>9634</v>
      </c>
    </row>
    <row r="216" spans="1:7" ht="27" customHeight="1">
      <c r="A216" s="178"/>
      <c r="B216" s="200" t="s">
        <v>297</v>
      </c>
      <c r="C216" s="153" t="s">
        <v>333</v>
      </c>
      <c r="D216" s="153" t="s">
        <v>474</v>
      </c>
      <c r="E216" s="153" t="s">
        <v>240</v>
      </c>
      <c r="F216" s="269" t="s">
        <v>300</v>
      </c>
      <c r="G216" s="154">
        <v>636</v>
      </c>
    </row>
    <row r="217" spans="1:7" ht="16.5" customHeight="1">
      <c r="A217" s="178"/>
      <c r="B217" s="199" t="s">
        <v>217</v>
      </c>
      <c r="C217" s="153" t="s">
        <v>333</v>
      </c>
      <c r="D217" s="153" t="s">
        <v>474</v>
      </c>
      <c r="E217" s="153" t="s">
        <v>240</v>
      </c>
      <c r="F217" s="269" t="s">
        <v>218</v>
      </c>
      <c r="G217" s="154">
        <v>8998</v>
      </c>
    </row>
    <row r="218" spans="1:7" ht="18.75" customHeight="1">
      <c r="A218" s="178"/>
      <c r="B218" s="201" t="s">
        <v>475</v>
      </c>
      <c r="C218" s="151" t="s">
        <v>333</v>
      </c>
      <c r="D218" s="151" t="s">
        <v>473</v>
      </c>
      <c r="E218" s="151"/>
      <c r="F218" s="151"/>
      <c r="G218" s="152">
        <f>G219</f>
        <v>10058.8</v>
      </c>
    </row>
    <row r="219" spans="1:7" ht="29.25" customHeight="1">
      <c r="A219" s="178"/>
      <c r="B219" s="202" t="s">
        <v>85</v>
      </c>
      <c r="C219" s="153" t="s">
        <v>333</v>
      </c>
      <c r="D219" s="153" t="s">
        <v>473</v>
      </c>
      <c r="E219" s="153" t="s">
        <v>170</v>
      </c>
      <c r="F219" s="151"/>
      <c r="G219" s="154">
        <f>SUM(G220)</f>
        <v>10058.8</v>
      </c>
    </row>
    <row r="220" spans="1:7" ht="41.25" customHeight="1">
      <c r="A220" s="178"/>
      <c r="B220" s="202" t="s">
        <v>188</v>
      </c>
      <c r="C220" s="153" t="s">
        <v>333</v>
      </c>
      <c r="D220" s="153" t="s">
        <v>473</v>
      </c>
      <c r="E220" s="153" t="s">
        <v>86</v>
      </c>
      <c r="F220" s="151"/>
      <c r="G220" s="154">
        <f>SUM(G221+G224+G228+G226)</f>
        <v>10058.8</v>
      </c>
    </row>
    <row r="221" spans="1:7" ht="231" customHeight="1">
      <c r="A221" s="189"/>
      <c r="B221" s="168" t="s">
        <v>244</v>
      </c>
      <c r="C221" s="153" t="s">
        <v>333</v>
      </c>
      <c r="D221" s="153" t="s">
        <v>473</v>
      </c>
      <c r="E221" s="153" t="s">
        <v>56</v>
      </c>
      <c r="F221" s="153"/>
      <c r="G221" s="154">
        <f>G222+G223</f>
        <v>6137</v>
      </c>
    </row>
    <row r="222" spans="1:7" ht="26.25" customHeight="1">
      <c r="A222" s="189"/>
      <c r="B222" s="200" t="s">
        <v>297</v>
      </c>
      <c r="C222" s="153" t="s">
        <v>333</v>
      </c>
      <c r="D222" s="153" t="s">
        <v>473</v>
      </c>
      <c r="E222" s="153" t="s">
        <v>56</v>
      </c>
      <c r="F222" s="269" t="s">
        <v>300</v>
      </c>
      <c r="G222" s="154">
        <v>2000</v>
      </c>
    </row>
    <row r="223" spans="1:7" ht="18.75" customHeight="1">
      <c r="A223" s="189"/>
      <c r="B223" s="199" t="s">
        <v>217</v>
      </c>
      <c r="C223" s="153" t="s">
        <v>333</v>
      </c>
      <c r="D223" s="153" t="s">
        <v>473</v>
      </c>
      <c r="E223" s="153" t="s">
        <v>56</v>
      </c>
      <c r="F223" s="269" t="s">
        <v>218</v>
      </c>
      <c r="G223" s="154">
        <v>4137</v>
      </c>
    </row>
    <row r="224" spans="1:7" ht="107.25" customHeight="1">
      <c r="A224" s="178"/>
      <c r="B224" s="191" t="s">
        <v>252</v>
      </c>
      <c r="C224" s="153" t="s">
        <v>333</v>
      </c>
      <c r="D224" s="153" t="s">
        <v>473</v>
      </c>
      <c r="E224" s="153" t="s">
        <v>253</v>
      </c>
      <c r="F224" s="153"/>
      <c r="G224" s="154">
        <f>G225</f>
        <v>3580</v>
      </c>
    </row>
    <row r="225" spans="1:7" ht="13.5">
      <c r="A225" s="189"/>
      <c r="B225" s="199" t="s">
        <v>217</v>
      </c>
      <c r="C225" s="153" t="s">
        <v>333</v>
      </c>
      <c r="D225" s="153" t="s">
        <v>473</v>
      </c>
      <c r="E225" s="153" t="s">
        <v>253</v>
      </c>
      <c r="F225" s="153" t="s">
        <v>218</v>
      </c>
      <c r="G225" s="154">
        <v>3580</v>
      </c>
    </row>
    <row r="226" spans="1:7" ht="77.25" customHeight="1">
      <c r="A226" s="189"/>
      <c r="B226" s="212" t="s">
        <v>254</v>
      </c>
      <c r="C226" s="153" t="s">
        <v>333</v>
      </c>
      <c r="D226" s="153" t="s">
        <v>473</v>
      </c>
      <c r="E226" s="153" t="s">
        <v>255</v>
      </c>
      <c r="F226" s="153"/>
      <c r="G226" s="154">
        <f>G227</f>
        <v>150</v>
      </c>
    </row>
    <row r="227" spans="1:7" ht="17.25" customHeight="1">
      <c r="A227" s="189"/>
      <c r="B227" s="199" t="s">
        <v>217</v>
      </c>
      <c r="C227" s="153" t="s">
        <v>333</v>
      </c>
      <c r="D227" s="153" t="s">
        <v>473</v>
      </c>
      <c r="E227" s="153" t="s">
        <v>255</v>
      </c>
      <c r="F227" s="153" t="s">
        <v>218</v>
      </c>
      <c r="G227" s="154">
        <v>150</v>
      </c>
    </row>
    <row r="228" spans="1:7" ht="67.5" customHeight="1">
      <c r="A228" s="178"/>
      <c r="B228" s="239" t="s">
        <v>39</v>
      </c>
      <c r="C228" s="153" t="s">
        <v>333</v>
      </c>
      <c r="D228" s="153" t="s">
        <v>473</v>
      </c>
      <c r="E228" s="153" t="s">
        <v>40</v>
      </c>
      <c r="F228" s="151"/>
      <c r="G228" s="154">
        <v>191.8</v>
      </c>
    </row>
    <row r="229" spans="1:7" ht="16.5" customHeight="1">
      <c r="A229" s="178"/>
      <c r="B229" s="208" t="s">
        <v>41</v>
      </c>
      <c r="C229" s="153"/>
      <c r="D229" s="153"/>
      <c r="E229" s="153"/>
      <c r="F229" s="151"/>
      <c r="G229" s="154">
        <v>191.8</v>
      </c>
    </row>
    <row r="230" spans="1:7" ht="16.5" customHeight="1">
      <c r="A230" s="189"/>
      <c r="B230" s="199" t="s">
        <v>217</v>
      </c>
      <c r="C230" s="153" t="s">
        <v>333</v>
      </c>
      <c r="D230" s="153" t="s">
        <v>473</v>
      </c>
      <c r="E230" s="153" t="s">
        <v>40</v>
      </c>
      <c r="F230" s="153" t="s">
        <v>218</v>
      </c>
      <c r="G230" s="154">
        <v>191.8</v>
      </c>
    </row>
    <row r="231" spans="1:7" ht="14.25" customHeight="1">
      <c r="A231" s="178"/>
      <c r="B231" s="197" t="s">
        <v>477</v>
      </c>
      <c r="C231" s="151" t="s">
        <v>333</v>
      </c>
      <c r="D231" s="151">
        <v>1006</v>
      </c>
      <c r="E231" s="151"/>
      <c r="F231" s="151"/>
      <c r="G231" s="152">
        <v>1451.25015</v>
      </c>
    </row>
    <row r="232" spans="1:7" ht="27.75" customHeight="1">
      <c r="A232" s="178"/>
      <c r="B232" s="199" t="s">
        <v>42</v>
      </c>
      <c r="C232" s="153" t="s">
        <v>333</v>
      </c>
      <c r="D232" s="153" t="s">
        <v>336</v>
      </c>
      <c r="E232" s="153" t="s">
        <v>170</v>
      </c>
      <c r="F232" s="153"/>
      <c r="G232" s="154">
        <f>G233+G244</f>
        <v>1151.25</v>
      </c>
    </row>
    <row r="233" spans="1:7" ht="52.5" customHeight="1">
      <c r="A233" s="178"/>
      <c r="B233" s="200" t="s">
        <v>316</v>
      </c>
      <c r="C233" s="153" t="s">
        <v>333</v>
      </c>
      <c r="D233" s="153">
        <v>1006</v>
      </c>
      <c r="E233" s="153" t="s">
        <v>312</v>
      </c>
      <c r="F233" s="153"/>
      <c r="G233" s="154">
        <f>G234+G236+G238+G240+G242</f>
        <v>781.25</v>
      </c>
    </row>
    <row r="234" spans="1:7" ht="68.25" customHeight="1">
      <c r="A234" s="178"/>
      <c r="B234" s="200" t="s">
        <v>43</v>
      </c>
      <c r="C234" s="153" t="s">
        <v>333</v>
      </c>
      <c r="D234" s="153">
        <v>1006</v>
      </c>
      <c r="E234" s="153" t="s">
        <v>44</v>
      </c>
      <c r="F234" s="153"/>
      <c r="G234" s="154">
        <f>SUM(G235)</f>
        <v>41.25</v>
      </c>
    </row>
    <row r="235" spans="1:7" ht="27.75" customHeight="1">
      <c r="A235" s="178"/>
      <c r="B235" s="200" t="s">
        <v>297</v>
      </c>
      <c r="C235" s="153" t="s">
        <v>333</v>
      </c>
      <c r="D235" s="153">
        <v>1006</v>
      </c>
      <c r="E235" s="153" t="s">
        <v>44</v>
      </c>
      <c r="F235" s="269" t="s">
        <v>300</v>
      </c>
      <c r="G235" s="154">
        <v>41.25</v>
      </c>
    </row>
    <row r="236" spans="1:7" ht="66" customHeight="1">
      <c r="A236" s="178"/>
      <c r="B236" s="200" t="s">
        <v>45</v>
      </c>
      <c r="C236" s="153" t="s">
        <v>333</v>
      </c>
      <c r="D236" s="153" t="s">
        <v>336</v>
      </c>
      <c r="E236" s="153" t="s">
        <v>46</v>
      </c>
      <c r="F236" s="153"/>
      <c r="G236" s="154">
        <f>SUM(G237)</f>
        <v>260</v>
      </c>
    </row>
    <row r="237" spans="1:7" ht="16.5" customHeight="1">
      <c r="A237" s="178"/>
      <c r="B237" s="200" t="s">
        <v>217</v>
      </c>
      <c r="C237" s="153" t="s">
        <v>333</v>
      </c>
      <c r="D237" s="153" t="s">
        <v>336</v>
      </c>
      <c r="E237" s="153" t="s">
        <v>46</v>
      </c>
      <c r="F237" s="153" t="s">
        <v>218</v>
      </c>
      <c r="G237" s="154">
        <v>260</v>
      </c>
    </row>
    <row r="238" spans="1:7" ht="91.5" customHeight="1">
      <c r="A238" s="178"/>
      <c r="B238" s="200" t="s">
        <v>54</v>
      </c>
      <c r="C238" s="153" t="s">
        <v>333</v>
      </c>
      <c r="D238" s="153" t="s">
        <v>336</v>
      </c>
      <c r="E238" s="153" t="s">
        <v>55</v>
      </c>
      <c r="F238" s="153"/>
      <c r="G238" s="154">
        <f>SUM(G239)</f>
        <v>160</v>
      </c>
    </row>
    <row r="239" spans="1:7" ht="26.25" customHeight="1">
      <c r="A239" s="178"/>
      <c r="B239" s="200" t="s">
        <v>297</v>
      </c>
      <c r="C239" s="153" t="s">
        <v>333</v>
      </c>
      <c r="D239" s="153" t="s">
        <v>336</v>
      </c>
      <c r="E239" s="153" t="s">
        <v>55</v>
      </c>
      <c r="F239" s="269" t="s">
        <v>300</v>
      </c>
      <c r="G239" s="221">
        <v>160</v>
      </c>
    </row>
    <row r="240" spans="1:7" ht="70.5" customHeight="1">
      <c r="A240" s="178"/>
      <c r="B240" s="200" t="s">
        <v>349</v>
      </c>
      <c r="C240" s="153" t="s">
        <v>333</v>
      </c>
      <c r="D240" s="153" t="s">
        <v>336</v>
      </c>
      <c r="E240" s="153" t="s">
        <v>350</v>
      </c>
      <c r="F240" s="153"/>
      <c r="G240" s="154">
        <f>SUM(G241)</f>
        <v>270</v>
      </c>
    </row>
    <row r="241" spans="1:7" ht="15" customHeight="1">
      <c r="A241" s="178"/>
      <c r="B241" s="200" t="s">
        <v>217</v>
      </c>
      <c r="C241" s="153" t="s">
        <v>333</v>
      </c>
      <c r="D241" s="153" t="s">
        <v>336</v>
      </c>
      <c r="E241" s="153" t="s">
        <v>350</v>
      </c>
      <c r="F241" s="153" t="s">
        <v>218</v>
      </c>
      <c r="G241" s="221">
        <v>270</v>
      </c>
    </row>
    <row r="242" spans="1:7" ht="66.75" customHeight="1">
      <c r="A242" s="178"/>
      <c r="B242" s="76" t="s">
        <v>349</v>
      </c>
      <c r="C242" s="153" t="s">
        <v>333</v>
      </c>
      <c r="D242" s="153" t="s">
        <v>336</v>
      </c>
      <c r="E242" s="153" t="s">
        <v>258</v>
      </c>
      <c r="F242" s="153"/>
      <c r="G242" s="154">
        <f>G243</f>
        <v>50</v>
      </c>
    </row>
    <row r="243" spans="1:7" ht="18.75" customHeight="1">
      <c r="A243" s="178"/>
      <c r="B243" s="76" t="s">
        <v>217</v>
      </c>
      <c r="C243" s="153" t="s">
        <v>333</v>
      </c>
      <c r="D243" s="153" t="s">
        <v>336</v>
      </c>
      <c r="E243" s="153" t="s">
        <v>258</v>
      </c>
      <c r="F243" s="153" t="s">
        <v>218</v>
      </c>
      <c r="G243" s="154">
        <v>50</v>
      </c>
    </row>
    <row r="244" spans="1:7" ht="41.25" customHeight="1">
      <c r="A244" s="178"/>
      <c r="B244" s="199" t="s">
        <v>188</v>
      </c>
      <c r="C244" s="153" t="s">
        <v>333</v>
      </c>
      <c r="D244" s="153" t="s">
        <v>336</v>
      </c>
      <c r="E244" s="153" t="s">
        <v>86</v>
      </c>
      <c r="F244" s="153"/>
      <c r="G244" s="154">
        <f>G245</f>
        <v>370</v>
      </c>
    </row>
    <row r="245" spans="1:7" ht="67.5" customHeight="1">
      <c r="A245" s="178"/>
      <c r="B245" s="200" t="s">
        <v>351</v>
      </c>
      <c r="C245" s="153" t="s">
        <v>333</v>
      </c>
      <c r="D245" s="153" t="s">
        <v>336</v>
      </c>
      <c r="E245" s="153" t="s">
        <v>352</v>
      </c>
      <c r="F245" s="153"/>
      <c r="G245" s="154">
        <f>G246</f>
        <v>370</v>
      </c>
    </row>
    <row r="246" spans="1:7" ht="16.5" customHeight="1">
      <c r="A246" s="178"/>
      <c r="B246" s="200" t="s">
        <v>217</v>
      </c>
      <c r="C246" s="153" t="s">
        <v>333</v>
      </c>
      <c r="D246" s="153" t="s">
        <v>336</v>
      </c>
      <c r="E246" s="153" t="s">
        <v>352</v>
      </c>
      <c r="F246" s="153" t="s">
        <v>218</v>
      </c>
      <c r="G246" s="221">
        <v>370</v>
      </c>
    </row>
    <row r="247" spans="1:7" ht="43.5" customHeight="1">
      <c r="A247" s="178"/>
      <c r="B247" s="200" t="s">
        <v>606</v>
      </c>
      <c r="C247" s="153" t="s">
        <v>333</v>
      </c>
      <c r="D247" s="153" t="s">
        <v>336</v>
      </c>
      <c r="E247" s="153" t="s">
        <v>259</v>
      </c>
      <c r="F247" s="153"/>
      <c r="G247" s="154">
        <f>G248</f>
        <v>300.00015</v>
      </c>
    </row>
    <row r="248" spans="1:7" ht="15" customHeight="1">
      <c r="A248" s="178"/>
      <c r="B248" s="200" t="s">
        <v>298</v>
      </c>
      <c r="C248" s="153" t="s">
        <v>333</v>
      </c>
      <c r="D248" s="153" t="s">
        <v>336</v>
      </c>
      <c r="E248" s="153" t="s">
        <v>259</v>
      </c>
      <c r="F248" s="153" t="s">
        <v>301</v>
      </c>
      <c r="G248" s="221">
        <v>300.00015</v>
      </c>
    </row>
    <row r="249" spans="1:7" ht="15.75" customHeight="1">
      <c r="A249" s="178"/>
      <c r="B249" s="201" t="s">
        <v>353</v>
      </c>
      <c r="C249" s="151" t="s">
        <v>333</v>
      </c>
      <c r="D249" s="151" t="s">
        <v>359</v>
      </c>
      <c r="E249" s="151"/>
      <c r="F249" s="151"/>
      <c r="G249" s="152">
        <f>G250</f>
        <v>340</v>
      </c>
    </row>
    <row r="250" spans="1:7" ht="27.75" customHeight="1">
      <c r="A250" s="178"/>
      <c r="B250" s="199" t="s">
        <v>491</v>
      </c>
      <c r="C250" s="153" t="s">
        <v>333</v>
      </c>
      <c r="D250" s="153" t="s">
        <v>359</v>
      </c>
      <c r="E250" s="153" t="s">
        <v>492</v>
      </c>
      <c r="F250" s="153"/>
      <c r="G250" s="154">
        <f>G251</f>
        <v>340</v>
      </c>
    </row>
    <row r="251" spans="1:7" ht="68.25" customHeight="1">
      <c r="A251" s="178"/>
      <c r="B251" s="199" t="s">
        <v>493</v>
      </c>
      <c r="C251" s="153" t="s">
        <v>333</v>
      </c>
      <c r="D251" s="153" t="s">
        <v>359</v>
      </c>
      <c r="E251" s="153" t="s">
        <v>494</v>
      </c>
      <c r="F251" s="153"/>
      <c r="G251" s="154">
        <f>G252</f>
        <v>340</v>
      </c>
    </row>
    <row r="252" spans="1:7" ht="30" customHeight="1">
      <c r="A252" s="178"/>
      <c r="B252" s="200" t="s">
        <v>297</v>
      </c>
      <c r="C252" s="153" t="s">
        <v>333</v>
      </c>
      <c r="D252" s="153" t="s">
        <v>359</v>
      </c>
      <c r="E252" s="153" t="s">
        <v>494</v>
      </c>
      <c r="F252" s="153" t="s">
        <v>300</v>
      </c>
      <c r="G252" s="221">
        <v>340</v>
      </c>
    </row>
    <row r="253" spans="1:7" ht="15.75" customHeight="1">
      <c r="A253" s="178"/>
      <c r="B253" s="198" t="s">
        <v>495</v>
      </c>
      <c r="C253" s="151" t="s">
        <v>463</v>
      </c>
      <c r="D253" s="151" t="s">
        <v>120</v>
      </c>
      <c r="E253" s="151"/>
      <c r="F253" s="151"/>
      <c r="G253" s="152">
        <f>G255</f>
        <v>12.9</v>
      </c>
    </row>
    <row r="254" spans="1:7" ht="14.25" customHeight="1">
      <c r="A254" s="178"/>
      <c r="B254" s="200" t="s">
        <v>112</v>
      </c>
      <c r="C254" s="153" t="s">
        <v>333</v>
      </c>
      <c r="D254" s="153" t="s">
        <v>120</v>
      </c>
      <c r="E254" s="153" t="s">
        <v>113</v>
      </c>
      <c r="F254" s="153"/>
      <c r="G254" s="154">
        <f>G255</f>
        <v>12.9</v>
      </c>
    </row>
    <row r="255" spans="1:7" ht="42" customHeight="1">
      <c r="A255" s="178"/>
      <c r="B255" s="207" t="s">
        <v>496</v>
      </c>
      <c r="C255" s="153" t="s">
        <v>333</v>
      </c>
      <c r="D255" s="153" t="s">
        <v>120</v>
      </c>
      <c r="E255" s="153" t="s">
        <v>260</v>
      </c>
      <c r="F255" s="153"/>
      <c r="G255" s="154">
        <f>G256</f>
        <v>12.9</v>
      </c>
    </row>
    <row r="256" spans="1:7" ht="27.75" customHeight="1">
      <c r="A256" s="178"/>
      <c r="B256" s="200" t="s">
        <v>297</v>
      </c>
      <c r="C256" s="153" t="s">
        <v>333</v>
      </c>
      <c r="D256" s="153" t="s">
        <v>120</v>
      </c>
      <c r="E256" s="153" t="s">
        <v>260</v>
      </c>
      <c r="F256" s="153" t="s">
        <v>300</v>
      </c>
      <c r="G256" s="154">
        <v>12.9</v>
      </c>
    </row>
    <row r="257" spans="1:7" ht="17.25" customHeight="1">
      <c r="A257" s="178" t="s">
        <v>478</v>
      </c>
      <c r="B257" s="197" t="s">
        <v>164</v>
      </c>
      <c r="C257" s="151" t="s">
        <v>328</v>
      </c>
      <c r="D257" s="151"/>
      <c r="E257" s="151"/>
      <c r="F257" s="151"/>
      <c r="G257" s="152">
        <f>G258</f>
        <v>5270.735</v>
      </c>
    </row>
    <row r="258" spans="1:7" ht="40.5" customHeight="1">
      <c r="A258" s="178"/>
      <c r="B258" s="197" t="s">
        <v>165</v>
      </c>
      <c r="C258" s="151" t="s">
        <v>328</v>
      </c>
      <c r="D258" s="151" t="s">
        <v>166</v>
      </c>
      <c r="E258" s="151"/>
      <c r="F258" s="151"/>
      <c r="G258" s="154">
        <f>G259</f>
        <v>5270.735</v>
      </c>
    </row>
    <row r="259" spans="1:7" ht="15.75" customHeight="1">
      <c r="A259" s="178"/>
      <c r="B259" s="202" t="s">
        <v>112</v>
      </c>
      <c r="C259" s="153" t="s">
        <v>328</v>
      </c>
      <c r="D259" s="153" t="s">
        <v>166</v>
      </c>
      <c r="E259" s="153" t="s">
        <v>113</v>
      </c>
      <c r="F259" s="153"/>
      <c r="G259" s="154">
        <f>G260</f>
        <v>5270.735</v>
      </c>
    </row>
    <row r="260" spans="1:7" ht="57" customHeight="1">
      <c r="A260" s="178"/>
      <c r="B260" s="202" t="s">
        <v>152</v>
      </c>
      <c r="C260" s="153" t="s">
        <v>328</v>
      </c>
      <c r="D260" s="153" t="s">
        <v>166</v>
      </c>
      <c r="E260" s="153" t="s">
        <v>114</v>
      </c>
      <c r="F260" s="153"/>
      <c r="G260" s="154">
        <f>G261+G262+G263</f>
        <v>5270.735</v>
      </c>
    </row>
    <row r="261" spans="1:7" ht="54.75" customHeight="1">
      <c r="A261" s="178"/>
      <c r="B261" s="200" t="s">
        <v>296</v>
      </c>
      <c r="C261" s="153" t="s">
        <v>328</v>
      </c>
      <c r="D261" s="153" t="s">
        <v>166</v>
      </c>
      <c r="E261" s="153" t="s">
        <v>114</v>
      </c>
      <c r="F261" s="153" t="s">
        <v>299</v>
      </c>
      <c r="G261" s="154">
        <f>5722.735-851</f>
        <v>4871.735</v>
      </c>
    </row>
    <row r="262" spans="1:7" ht="29.25" customHeight="1">
      <c r="A262" s="178"/>
      <c r="B262" s="200" t="s">
        <v>297</v>
      </c>
      <c r="C262" s="153" t="s">
        <v>328</v>
      </c>
      <c r="D262" s="153" t="s">
        <v>166</v>
      </c>
      <c r="E262" s="153" t="s">
        <v>114</v>
      </c>
      <c r="F262" s="153" t="s">
        <v>300</v>
      </c>
      <c r="G262" s="154">
        <v>397</v>
      </c>
    </row>
    <row r="263" spans="1:7" ht="16.5" customHeight="1">
      <c r="A263" s="178"/>
      <c r="B263" s="200" t="s">
        <v>298</v>
      </c>
      <c r="C263" s="153" t="s">
        <v>328</v>
      </c>
      <c r="D263" s="153" t="s">
        <v>166</v>
      </c>
      <c r="E263" s="153" t="s">
        <v>114</v>
      </c>
      <c r="F263" s="153" t="s">
        <v>301</v>
      </c>
      <c r="G263" s="154">
        <v>2</v>
      </c>
    </row>
    <row r="264" spans="1:7" ht="29.25" customHeight="1">
      <c r="A264" s="178" t="s">
        <v>167</v>
      </c>
      <c r="B264" s="197" t="s">
        <v>304</v>
      </c>
      <c r="C264" s="151" t="s">
        <v>168</v>
      </c>
      <c r="D264" s="151"/>
      <c r="E264" s="151"/>
      <c r="F264" s="151"/>
      <c r="G264" s="152">
        <f>G265+G284+G287</f>
        <v>15690.430499999999</v>
      </c>
    </row>
    <row r="265" spans="1:7" ht="42" customHeight="1">
      <c r="A265" s="178"/>
      <c r="B265" s="264" t="s">
        <v>266</v>
      </c>
      <c r="C265" s="153" t="s">
        <v>168</v>
      </c>
      <c r="D265" s="151"/>
      <c r="E265" s="153" t="s">
        <v>267</v>
      </c>
      <c r="F265" s="151"/>
      <c r="G265" s="152">
        <f>G266+G280</f>
        <v>12181.587909999998</v>
      </c>
    </row>
    <row r="266" spans="1:7" ht="49.5" customHeight="1">
      <c r="A266" s="178"/>
      <c r="B266" s="265" t="s">
        <v>602</v>
      </c>
      <c r="C266" s="153" t="s">
        <v>168</v>
      </c>
      <c r="D266" s="151"/>
      <c r="E266" s="153" t="s">
        <v>563</v>
      </c>
      <c r="F266" s="151"/>
      <c r="G266" s="152">
        <f>G267+G271</f>
        <v>10594.587909999998</v>
      </c>
    </row>
    <row r="267" spans="1:7" ht="42" customHeight="1">
      <c r="A267" s="178"/>
      <c r="B267" s="197" t="s">
        <v>335</v>
      </c>
      <c r="C267" s="151" t="s">
        <v>168</v>
      </c>
      <c r="D267" s="151" t="s">
        <v>1</v>
      </c>
      <c r="E267" s="151"/>
      <c r="F267" s="151"/>
      <c r="G267" s="152">
        <f>G269</f>
        <v>3798.37086</v>
      </c>
    </row>
    <row r="268" spans="1:7" ht="51" customHeight="1">
      <c r="A268" s="178"/>
      <c r="B268" s="223" t="s">
        <v>602</v>
      </c>
      <c r="C268" s="153" t="s">
        <v>168</v>
      </c>
      <c r="D268" s="153" t="s">
        <v>1</v>
      </c>
      <c r="E268" s="153" t="s">
        <v>563</v>
      </c>
      <c r="F268" s="153"/>
      <c r="G268" s="154">
        <f>G269</f>
        <v>3798.37086</v>
      </c>
    </row>
    <row r="269" spans="1:7" ht="54" customHeight="1">
      <c r="A269" s="178"/>
      <c r="B269" s="224" t="s">
        <v>561</v>
      </c>
      <c r="C269" s="153" t="s">
        <v>168</v>
      </c>
      <c r="D269" s="153" t="s">
        <v>1</v>
      </c>
      <c r="E269" s="153" t="s">
        <v>564</v>
      </c>
      <c r="F269" s="153"/>
      <c r="G269" s="154">
        <f>G270</f>
        <v>3798.37086</v>
      </c>
    </row>
    <row r="270" spans="1:7" ht="54.75" customHeight="1">
      <c r="A270" s="178"/>
      <c r="B270" s="200" t="s">
        <v>296</v>
      </c>
      <c r="C270" s="153" t="s">
        <v>168</v>
      </c>
      <c r="D270" s="153" t="s">
        <v>1</v>
      </c>
      <c r="E270" s="153" t="s">
        <v>564</v>
      </c>
      <c r="F270" s="153" t="s">
        <v>299</v>
      </c>
      <c r="G270" s="154">
        <v>3798.37086</v>
      </c>
    </row>
    <row r="271" spans="1:7" ht="17.25" customHeight="1">
      <c r="A271" s="178"/>
      <c r="B271" s="201" t="s">
        <v>3</v>
      </c>
      <c r="C271" s="151" t="s">
        <v>168</v>
      </c>
      <c r="D271" s="151" t="s">
        <v>357</v>
      </c>
      <c r="E271" s="151"/>
      <c r="F271" s="151"/>
      <c r="G271" s="152">
        <f>G272</f>
        <v>6796.217049999999</v>
      </c>
    </row>
    <row r="272" spans="1:7" ht="50.25" customHeight="1">
      <c r="A272" s="192"/>
      <c r="B272" s="223" t="s">
        <v>603</v>
      </c>
      <c r="C272" s="153" t="s">
        <v>168</v>
      </c>
      <c r="D272" s="153" t="s">
        <v>357</v>
      </c>
      <c r="E272" s="153" t="s">
        <v>563</v>
      </c>
      <c r="F272" s="153"/>
      <c r="G272" s="154">
        <f>G273+G276</f>
        <v>6796.217049999999</v>
      </c>
    </row>
    <row r="273" spans="1:7" ht="42" customHeight="1">
      <c r="A273" s="178"/>
      <c r="B273" s="186" t="s">
        <v>569</v>
      </c>
      <c r="C273" s="153" t="s">
        <v>168</v>
      </c>
      <c r="D273" s="153" t="s">
        <v>357</v>
      </c>
      <c r="E273" s="153" t="s">
        <v>570</v>
      </c>
      <c r="F273" s="153"/>
      <c r="G273" s="154">
        <f>G274+G275</f>
        <v>2645</v>
      </c>
    </row>
    <row r="274" spans="1:7" ht="31.5" customHeight="1">
      <c r="A274" s="178"/>
      <c r="B274" s="76" t="s">
        <v>297</v>
      </c>
      <c r="C274" s="153" t="s">
        <v>168</v>
      </c>
      <c r="D274" s="153" t="s">
        <v>357</v>
      </c>
      <c r="E274" s="153" t="s">
        <v>570</v>
      </c>
      <c r="F274" s="153" t="s">
        <v>300</v>
      </c>
      <c r="G274" s="221">
        <v>2645</v>
      </c>
    </row>
    <row r="275" spans="1:7" ht="16.5" customHeight="1">
      <c r="A275" s="178"/>
      <c r="B275" s="76" t="s">
        <v>298</v>
      </c>
      <c r="C275" s="153" t="s">
        <v>168</v>
      </c>
      <c r="D275" s="153" t="s">
        <v>357</v>
      </c>
      <c r="E275" s="153" t="s">
        <v>570</v>
      </c>
      <c r="F275" s="153" t="s">
        <v>301</v>
      </c>
      <c r="G275" s="152"/>
    </row>
    <row r="276" spans="1:7" ht="18" customHeight="1">
      <c r="A276" s="178"/>
      <c r="B276" s="75" t="s">
        <v>572</v>
      </c>
      <c r="C276" s="153" t="s">
        <v>168</v>
      </c>
      <c r="D276" s="153" t="s">
        <v>357</v>
      </c>
      <c r="E276" s="153" t="s">
        <v>573</v>
      </c>
      <c r="F276" s="153"/>
      <c r="G276" s="154">
        <f>G277+G278+G279</f>
        <v>4151.217049999999</v>
      </c>
    </row>
    <row r="277" spans="1:7" ht="55.5" customHeight="1">
      <c r="A277" s="178"/>
      <c r="B277" s="76" t="s">
        <v>296</v>
      </c>
      <c r="C277" s="153" t="s">
        <v>168</v>
      </c>
      <c r="D277" s="153" t="s">
        <v>357</v>
      </c>
      <c r="E277" s="153" t="s">
        <v>573</v>
      </c>
      <c r="F277" s="153" t="s">
        <v>299</v>
      </c>
      <c r="G277" s="154">
        <v>2720.72205</v>
      </c>
    </row>
    <row r="278" spans="1:7" ht="27.75" customHeight="1">
      <c r="A278" s="178"/>
      <c r="B278" s="76" t="s">
        <v>297</v>
      </c>
      <c r="C278" s="153" t="s">
        <v>168</v>
      </c>
      <c r="D278" s="153" t="s">
        <v>357</v>
      </c>
      <c r="E278" s="153" t="s">
        <v>573</v>
      </c>
      <c r="F278" s="153" t="s">
        <v>300</v>
      </c>
      <c r="G278" s="154">
        <v>1245.495</v>
      </c>
    </row>
    <row r="279" spans="1:7" ht="17.25" customHeight="1">
      <c r="A279" s="178"/>
      <c r="B279" s="76" t="s">
        <v>298</v>
      </c>
      <c r="C279" s="153" t="s">
        <v>168</v>
      </c>
      <c r="D279" s="153" t="s">
        <v>357</v>
      </c>
      <c r="E279" s="153" t="s">
        <v>573</v>
      </c>
      <c r="F279" s="153" t="s">
        <v>301</v>
      </c>
      <c r="G279" s="221">
        <v>185</v>
      </c>
    </row>
    <row r="280" spans="1:7" ht="12.75">
      <c r="A280" s="178"/>
      <c r="B280" s="198" t="s">
        <v>107</v>
      </c>
      <c r="C280" s="151" t="s">
        <v>168</v>
      </c>
      <c r="D280" s="151" t="s">
        <v>109</v>
      </c>
      <c r="E280" s="151"/>
      <c r="F280" s="151"/>
      <c r="G280" s="155">
        <f>G282</f>
        <v>1587</v>
      </c>
    </row>
    <row r="281" spans="1:7" ht="56.25" customHeight="1">
      <c r="A281" s="178"/>
      <c r="B281" s="223" t="s">
        <v>607</v>
      </c>
      <c r="C281" s="153" t="s">
        <v>168</v>
      </c>
      <c r="D281" s="153" t="s">
        <v>109</v>
      </c>
      <c r="E281" s="153" t="s">
        <v>576</v>
      </c>
      <c r="F281" s="153"/>
      <c r="G281" s="154"/>
    </row>
    <row r="282" spans="1:7" ht="19.5" customHeight="1">
      <c r="A282" s="178"/>
      <c r="B282" s="76" t="s">
        <v>577</v>
      </c>
      <c r="C282" s="153" t="s">
        <v>168</v>
      </c>
      <c r="D282" s="153" t="s">
        <v>109</v>
      </c>
      <c r="E282" s="153" t="s">
        <v>578</v>
      </c>
      <c r="F282" s="153"/>
      <c r="G282" s="156">
        <f>G283</f>
        <v>1587</v>
      </c>
    </row>
    <row r="283" spans="1:7" ht="27.75" customHeight="1">
      <c r="A283" s="178"/>
      <c r="B283" s="76" t="s">
        <v>297</v>
      </c>
      <c r="C283" s="153" t="s">
        <v>168</v>
      </c>
      <c r="D283" s="153" t="s">
        <v>109</v>
      </c>
      <c r="E283" s="153" t="s">
        <v>578</v>
      </c>
      <c r="F283" s="153" t="s">
        <v>300</v>
      </c>
      <c r="G283" s="154">
        <v>1587</v>
      </c>
    </row>
    <row r="284" spans="1:7" ht="15.75" customHeight="1">
      <c r="A284" s="178"/>
      <c r="B284" s="240" t="s">
        <v>472</v>
      </c>
      <c r="C284" s="151" t="s">
        <v>168</v>
      </c>
      <c r="D284" s="151" t="s">
        <v>474</v>
      </c>
      <c r="E284" s="153"/>
      <c r="F284" s="153"/>
      <c r="G284" s="155">
        <f>G285</f>
        <v>72.14259</v>
      </c>
    </row>
    <row r="285" spans="1:7" ht="71.25" customHeight="1">
      <c r="A285" s="178"/>
      <c r="B285" s="233" t="s">
        <v>600</v>
      </c>
      <c r="C285" s="153" t="s">
        <v>168</v>
      </c>
      <c r="D285" s="153" t="s">
        <v>474</v>
      </c>
      <c r="E285" s="153" t="s">
        <v>243</v>
      </c>
      <c r="F285" s="153"/>
      <c r="G285" s="156">
        <f>G286</f>
        <v>72.14259</v>
      </c>
    </row>
    <row r="286" spans="1:7" ht="21" customHeight="1">
      <c r="A286" s="178"/>
      <c r="B286" s="76" t="s">
        <v>217</v>
      </c>
      <c r="C286" s="153" t="s">
        <v>168</v>
      </c>
      <c r="D286" s="153" t="s">
        <v>474</v>
      </c>
      <c r="E286" s="153" t="s">
        <v>243</v>
      </c>
      <c r="F286" s="153" t="s">
        <v>218</v>
      </c>
      <c r="G286" s="221">
        <v>72.14259</v>
      </c>
    </row>
    <row r="287" spans="1:7" ht="15" customHeight="1">
      <c r="A287" s="178"/>
      <c r="B287" s="201" t="s">
        <v>476</v>
      </c>
      <c r="C287" s="151" t="s">
        <v>168</v>
      </c>
      <c r="D287" s="151" t="s">
        <v>473</v>
      </c>
      <c r="E287" s="151"/>
      <c r="F287" s="151"/>
      <c r="G287" s="155">
        <f>G288</f>
        <v>3436.7</v>
      </c>
    </row>
    <row r="288" spans="1:7" ht="28.5" customHeight="1">
      <c r="A288" s="178"/>
      <c r="B288" s="202" t="s">
        <v>85</v>
      </c>
      <c r="C288" s="153" t="s">
        <v>168</v>
      </c>
      <c r="D288" s="153" t="s">
        <v>473</v>
      </c>
      <c r="E288" s="153" t="s">
        <v>170</v>
      </c>
      <c r="F288" s="151"/>
      <c r="G288" s="154">
        <f>G289</f>
        <v>3436.7</v>
      </c>
    </row>
    <row r="289" spans="1:7" ht="45" customHeight="1">
      <c r="A289" s="178"/>
      <c r="B289" s="202" t="s">
        <v>498</v>
      </c>
      <c r="C289" s="153" t="s">
        <v>168</v>
      </c>
      <c r="D289" s="153" t="s">
        <v>473</v>
      </c>
      <c r="E289" s="153" t="s">
        <v>499</v>
      </c>
      <c r="F289" s="151"/>
      <c r="G289" s="154">
        <f>G290+G292</f>
        <v>3436.7</v>
      </c>
    </row>
    <row r="290" spans="1:7" ht="96" customHeight="1">
      <c r="A290" s="178"/>
      <c r="B290" s="232" t="s">
        <v>256</v>
      </c>
      <c r="C290" s="153" t="s">
        <v>168</v>
      </c>
      <c r="D290" s="153" t="s">
        <v>473</v>
      </c>
      <c r="E290" s="153" t="s">
        <v>257</v>
      </c>
      <c r="F290" s="151"/>
      <c r="G290" s="154">
        <f>G291</f>
        <v>3327.6</v>
      </c>
    </row>
    <row r="291" spans="1:7" ht="18" customHeight="1">
      <c r="A291" s="178"/>
      <c r="B291" s="199" t="s">
        <v>217</v>
      </c>
      <c r="C291" s="153" t="s">
        <v>168</v>
      </c>
      <c r="D291" s="153" t="s">
        <v>473</v>
      </c>
      <c r="E291" s="153" t="s">
        <v>257</v>
      </c>
      <c r="F291" s="153" t="s">
        <v>218</v>
      </c>
      <c r="G291" s="154">
        <v>3327.6</v>
      </c>
    </row>
    <row r="292" spans="1:7" ht="18" customHeight="1">
      <c r="A292" s="178"/>
      <c r="B292" s="199" t="s">
        <v>461</v>
      </c>
      <c r="C292" s="153" t="s">
        <v>168</v>
      </c>
      <c r="D292" s="153" t="s">
        <v>473</v>
      </c>
      <c r="E292" s="153" t="s">
        <v>500</v>
      </c>
      <c r="F292" s="153" t="s">
        <v>218</v>
      </c>
      <c r="G292" s="154">
        <v>109.1</v>
      </c>
    </row>
    <row r="293" spans="1:7" ht="31.5" customHeight="1">
      <c r="A293" s="178" t="s">
        <v>169</v>
      </c>
      <c r="B293" s="198" t="s">
        <v>172</v>
      </c>
      <c r="C293" s="151" t="s">
        <v>173</v>
      </c>
      <c r="D293" s="151"/>
      <c r="E293" s="151"/>
      <c r="F293" s="151"/>
      <c r="G293" s="155">
        <f>G294</f>
        <v>5088.561</v>
      </c>
    </row>
    <row r="294" spans="1:7" ht="32.25" customHeight="1">
      <c r="A294" s="178"/>
      <c r="B294" s="200" t="s">
        <v>329</v>
      </c>
      <c r="C294" s="153" t="s">
        <v>173</v>
      </c>
      <c r="D294" s="153" t="s">
        <v>330</v>
      </c>
      <c r="E294" s="153"/>
      <c r="F294" s="153"/>
      <c r="G294" s="156">
        <f>G296</f>
        <v>5088.561</v>
      </c>
    </row>
    <row r="295" spans="1:7" ht="19.5" customHeight="1">
      <c r="A295" s="178"/>
      <c r="B295" s="200" t="s">
        <v>112</v>
      </c>
      <c r="C295" s="153" t="s">
        <v>173</v>
      </c>
      <c r="D295" s="153" t="s">
        <v>330</v>
      </c>
      <c r="E295" s="153" t="s">
        <v>113</v>
      </c>
      <c r="F295" s="153"/>
      <c r="G295" s="156"/>
    </row>
    <row r="296" spans="1:7" ht="54" customHeight="1">
      <c r="A296" s="178"/>
      <c r="B296" s="199" t="s">
        <v>152</v>
      </c>
      <c r="C296" s="153" t="s">
        <v>173</v>
      </c>
      <c r="D296" s="153" t="s">
        <v>330</v>
      </c>
      <c r="E296" s="153" t="s">
        <v>114</v>
      </c>
      <c r="F296" s="153"/>
      <c r="G296" s="156">
        <f>G297+G298+G299</f>
        <v>5088.561</v>
      </c>
    </row>
    <row r="297" spans="1:7" ht="57" customHeight="1">
      <c r="A297" s="178"/>
      <c r="B297" s="200" t="s">
        <v>296</v>
      </c>
      <c r="C297" s="153" t="s">
        <v>173</v>
      </c>
      <c r="D297" s="153" t="s">
        <v>330</v>
      </c>
      <c r="E297" s="153" t="s">
        <v>114</v>
      </c>
      <c r="F297" s="153" t="s">
        <v>299</v>
      </c>
      <c r="G297" s="154">
        <v>4962.561</v>
      </c>
    </row>
    <row r="298" spans="1:7" ht="29.25" customHeight="1">
      <c r="A298" s="178"/>
      <c r="B298" s="200" t="s">
        <v>297</v>
      </c>
      <c r="C298" s="153" t="s">
        <v>173</v>
      </c>
      <c r="D298" s="153" t="s">
        <v>330</v>
      </c>
      <c r="E298" s="153" t="s">
        <v>502</v>
      </c>
      <c r="F298" s="153" t="s">
        <v>300</v>
      </c>
      <c r="G298" s="154">
        <v>111</v>
      </c>
    </row>
    <row r="299" spans="1:7" ht="17.25" customHeight="1">
      <c r="A299" s="196"/>
      <c r="B299" s="209" t="s">
        <v>298</v>
      </c>
      <c r="C299" s="157" t="s">
        <v>173</v>
      </c>
      <c r="D299" s="157" t="s">
        <v>330</v>
      </c>
      <c r="E299" s="157" t="s">
        <v>114</v>
      </c>
      <c r="F299" s="157" t="s">
        <v>301</v>
      </c>
      <c r="G299" s="154">
        <v>15</v>
      </c>
    </row>
    <row r="300" spans="1:7" ht="12.75">
      <c r="A300" s="178"/>
      <c r="B300" s="210" t="s">
        <v>341</v>
      </c>
      <c r="C300" s="165"/>
      <c r="D300" s="165"/>
      <c r="E300" s="165"/>
      <c r="F300" s="165"/>
      <c r="G300" s="155">
        <f>G293+G264+G257+G82+G21</f>
        <v>434144.1657</v>
      </c>
    </row>
    <row r="301" ht="12.75">
      <c r="B301" s="211"/>
    </row>
    <row r="302" ht="12.75">
      <c r="B302" s="211"/>
    </row>
    <row r="303" ht="12.75">
      <c r="B303" s="211"/>
    </row>
    <row r="304" ht="12.75">
      <c r="B304" s="211"/>
    </row>
    <row r="305" ht="12.75">
      <c r="B305" s="211"/>
    </row>
    <row r="306" ht="12.75">
      <c r="B306" s="211"/>
    </row>
    <row r="307" ht="12.75">
      <c r="B307" s="211"/>
    </row>
    <row r="308" ht="12.75">
      <c r="B308" s="211"/>
    </row>
    <row r="309" ht="12.75">
      <c r="B309" s="211"/>
    </row>
    <row r="310" ht="12.75">
      <c r="B310" s="211"/>
    </row>
    <row r="311" ht="12.75">
      <c r="B311" s="211"/>
    </row>
    <row r="312" ht="12.75">
      <c r="B312" s="211"/>
    </row>
    <row r="313" ht="12.75">
      <c r="B313" s="211"/>
    </row>
    <row r="314" ht="12.75">
      <c r="B314" s="211"/>
    </row>
    <row r="315" ht="12.75">
      <c r="B315" s="211"/>
    </row>
    <row r="316" ht="12.75">
      <c r="B316" s="211"/>
    </row>
    <row r="317" ht="12.75">
      <c r="B317" s="211"/>
    </row>
    <row r="318" ht="12.75">
      <c r="B318" s="211"/>
    </row>
    <row r="319" ht="12.75">
      <c r="B319" s="211"/>
    </row>
    <row r="320" ht="12.75">
      <c r="B320" s="211"/>
    </row>
  </sheetData>
  <mergeCells count="19">
    <mergeCell ref="G18:G19"/>
    <mergeCell ref="B9:G9"/>
    <mergeCell ref="B10:G10"/>
    <mergeCell ref="B11:G11"/>
    <mergeCell ref="B12:G12"/>
    <mergeCell ref="A18:A19"/>
    <mergeCell ref="B18:B19"/>
    <mergeCell ref="C18:C19"/>
    <mergeCell ref="D18:D19"/>
    <mergeCell ref="D6:G6"/>
    <mergeCell ref="E18:E19"/>
    <mergeCell ref="C2:G2"/>
    <mergeCell ref="C3:G3"/>
    <mergeCell ref="C4:G4"/>
    <mergeCell ref="C5:G5"/>
    <mergeCell ref="B13:G13"/>
    <mergeCell ref="B16:G16"/>
    <mergeCell ref="B17:F17"/>
    <mergeCell ref="F18:F19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2015-03-24T14:09:02Z</cp:lastPrinted>
  <dcterms:created xsi:type="dcterms:W3CDTF">2008-11-08T13:38:26Z</dcterms:created>
  <dcterms:modified xsi:type="dcterms:W3CDTF">2015-03-31T05:27:38Z</dcterms:modified>
  <cp:category/>
  <cp:version/>
  <cp:contentType/>
  <cp:contentStatus/>
</cp:coreProperties>
</file>